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25" windowWidth="15480" windowHeight="11640" tabRatio="668" firstSheet="13" activeTab="15"/>
  </bookViews>
  <sheets>
    <sheet name="Titolo3" sheetId="1" r:id="rId1"/>
    <sheet name="Paragrafo3.1" sheetId="2" r:id="rId2"/>
    <sheet name="Tavola3.1.1" sheetId="3" r:id="rId3"/>
    <sheet name="Tavola3.1.2" sheetId="4" r:id="rId4"/>
    <sheet name="Tavola3.1.3" sheetId="5" r:id="rId5"/>
    <sheet name="Tavola3.1.4 " sheetId="6" r:id="rId6"/>
    <sheet name="Tavola3.1.5 " sheetId="7" r:id="rId7"/>
    <sheet name="Tavola3.1.6" sheetId="8" r:id="rId8"/>
    <sheet name="Tavola3.1.7" sheetId="9" r:id="rId9"/>
    <sheet name="Tavola3.1.8" sheetId="10" r:id="rId10"/>
    <sheet name="Tavola3.1.9" sheetId="11" r:id="rId11"/>
    <sheet name="Tavola3.1.10" sheetId="12" r:id="rId12"/>
    <sheet name="Tavola3.1.11" sheetId="13" r:id="rId13"/>
    <sheet name="Paragrafo3.2" sheetId="14" r:id="rId14"/>
    <sheet name="Tavola3.2.1" sheetId="15" r:id="rId15"/>
    <sheet name="Tavola3.2.2" sheetId="16" r:id="rId16"/>
    <sheet name="Tavola3.2.3" sheetId="17" r:id="rId17"/>
    <sheet name="Tavola3.2.4 " sheetId="18" r:id="rId18"/>
    <sheet name="Tavola3.2.5" sheetId="19" r:id="rId19"/>
    <sheet name="Tavola3.2.6" sheetId="20" r:id="rId20"/>
    <sheet name="Tavola3.2.7" sheetId="21" r:id="rId21"/>
    <sheet name="Tavola3.2.8" sheetId="22" r:id="rId22"/>
    <sheet name="Paragrafo3.3" sheetId="23" r:id="rId23"/>
    <sheet name="Tavola3.3.1" sheetId="24" r:id="rId24"/>
    <sheet name="Tavola3.3.2" sheetId="25" r:id="rId25"/>
    <sheet name="Tavola3.3.3" sheetId="26" r:id="rId26"/>
    <sheet name="Tavola3.3.4 " sheetId="27" r:id="rId27"/>
    <sheet name="Tavola3.3.5 " sheetId="28" r:id="rId28"/>
    <sheet name="Tavola3.3.6" sheetId="29" r:id="rId29"/>
    <sheet name="Tavola3.3.7" sheetId="30" r:id="rId30"/>
  </sheets>
  <definedNames>
    <definedName name="_xlnm.Print_Area" localSheetId="11">'Tavola3.1.10'!$A$1:$E$15</definedName>
    <definedName name="_xlnm.Print_Area" localSheetId="5">'Tavola3.1.4 '!$A$1:$C$22</definedName>
    <definedName name="_xlnm.Print_Area" localSheetId="6">'Tavola3.1.5 '!$A$1:$C$15</definedName>
    <definedName name="_xlnm.Print_Area" localSheetId="7">'Tavola3.1.6'!$A$1:$E$27</definedName>
    <definedName name="_xlnm.Print_Area" localSheetId="9">'Tavola3.1.8'!$A$1:$E$18</definedName>
    <definedName name="_xlnm.Print_Area" localSheetId="10">'Tavola3.1.9'!$A$1:$F$18</definedName>
    <definedName name="_xlnm.Print_Area" localSheetId="14">'Tavola3.2.1'!$A$1:$E$13</definedName>
    <definedName name="_xlnm.Print_Area" localSheetId="17">'Tavola3.2.4 '!$A$1:$B$17</definedName>
    <definedName name="_xlnm.Print_Area" localSheetId="18">'Tavola3.2.5'!$A$1:$C$14</definedName>
    <definedName name="_xlnm.Print_Area" localSheetId="19">'Tavola3.2.6'!$A$1:$E$13</definedName>
    <definedName name="_xlnm.Print_Area" localSheetId="20">'Tavola3.2.7'!$A$1:$C$14</definedName>
    <definedName name="_xlnm.Print_Area" localSheetId="21">'Tavola3.2.8'!$A$1:$C$14</definedName>
    <definedName name="_xlnm.Print_Area" localSheetId="23">'Tavola3.3.1'!$A$1:$B$8</definedName>
    <definedName name="_xlnm.Print_Area" localSheetId="24">'Tavola3.3.2'!$A$1:$B$8</definedName>
    <definedName name="_xlnm.Print_Area" localSheetId="25">'Tavola3.3.3'!$A$1:$B$9</definedName>
    <definedName name="_xlnm.Print_Area" localSheetId="26">'Tavola3.3.4 '!$A$1:$B$11</definedName>
    <definedName name="_xlnm.Print_Area" localSheetId="27">'Tavola3.3.5 '!$A$1:$B$12</definedName>
    <definedName name="_xlnm.Print_Area" localSheetId="28">'Tavola3.3.6'!$A$1:$B$12</definedName>
    <definedName name="_xlnm.Print_Area" localSheetId="29">'Tavola3.3.7'!$A$1:$B$10</definedName>
  </definedNames>
  <calcPr fullCalcOnLoad="1"/>
</workbook>
</file>

<file path=xl/sharedStrings.xml><?xml version="1.0" encoding="utf-8"?>
<sst xmlns="http://schemas.openxmlformats.org/spreadsheetml/2006/main" count="446" uniqueCount="156">
  <si>
    <t>&lt; di un anno</t>
  </si>
  <si>
    <t>Maschio</t>
  </si>
  <si>
    <t>Femmina</t>
  </si>
  <si>
    <t>v.a.</t>
  </si>
  <si>
    <t>Totale</t>
  </si>
  <si>
    <t>Italiana</t>
  </si>
  <si>
    <t>Straniera</t>
  </si>
  <si>
    <t>MSNA</t>
  </si>
  <si>
    <t>in %                                                                         sul totale</t>
  </si>
  <si>
    <t>in %                                                                   sul totale</t>
  </si>
  <si>
    <t>Cittadinanza</t>
  </si>
  <si>
    <t>Marocco</t>
  </si>
  <si>
    <t>Altro</t>
  </si>
  <si>
    <t>Albania</t>
  </si>
  <si>
    <t>Paese di provenienza</t>
  </si>
  <si>
    <t>-</t>
  </si>
  <si>
    <t>Congo</t>
  </si>
  <si>
    <t>Egitto</t>
  </si>
  <si>
    <t>Filippine</t>
  </si>
  <si>
    <t>Nigeria</t>
  </si>
  <si>
    <t>Romania</t>
  </si>
  <si>
    <t>Senegal</t>
  </si>
  <si>
    <t xml:space="preserve"> </t>
  </si>
  <si>
    <t>Classi di età</t>
  </si>
  <si>
    <r>
      <t>19</t>
    </r>
    <r>
      <rPr>
        <vertAlign val="superscript"/>
        <sz val="9"/>
        <color indexed="8"/>
        <rFont val="Arial"/>
        <family val="2"/>
      </rPr>
      <t>(a)</t>
    </r>
  </si>
  <si>
    <t xml:space="preserve">  </t>
  </si>
  <si>
    <r>
      <t>33</t>
    </r>
    <r>
      <rPr>
        <vertAlign val="superscript"/>
        <sz val="9"/>
        <color indexed="8"/>
        <rFont val="Arial"/>
        <family val="2"/>
      </rPr>
      <t>(a)</t>
    </r>
  </si>
  <si>
    <t>Con entrambi i genitori</t>
  </si>
  <si>
    <t>Solo con la madre</t>
  </si>
  <si>
    <t>Solo con il padre</t>
  </si>
  <si>
    <t>Con la madre e altri parenti</t>
  </si>
  <si>
    <t>Con i nonni</t>
  </si>
  <si>
    <t>Con la madre in struttura residenziale</t>
  </si>
  <si>
    <t>In altra struttura residenziale</t>
  </si>
  <si>
    <t>In stato di abbandono</t>
  </si>
  <si>
    <t>Nido d’infanzia</t>
  </si>
  <si>
    <t>Scuola dell’infanzia</t>
  </si>
  <si>
    <t>Scuola primaria</t>
  </si>
  <si>
    <t>Scuola secondaria di I grado</t>
  </si>
  <si>
    <t>Scuola secondaria di II grado</t>
  </si>
  <si>
    <t>Nessuna attività</t>
  </si>
  <si>
    <t>Non risposta</t>
  </si>
  <si>
    <t>Con altri parenti</t>
  </si>
  <si>
    <t>Ospedale</t>
  </si>
  <si>
    <t>Da solo</t>
  </si>
  <si>
    <t>Senza fissa dimora</t>
  </si>
  <si>
    <t>Costa d'Avorio</t>
  </si>
  <si>
    <t>In affidamento eterofamiliare</t>
  </si>
  <si>
    <t>Con madre in famiglia ricostituita</t>
  </si>
  <si>
    <t>Con padre in famiglia ricostituita</t>
  </si>
  <si>
    <t>In affidamento intrafamiliare</t>
  </si>
  <si>
    <t>In famiglia adottiva</t>
  </si>
  <si>
    <t>In Istituto penale minorile</t>
  </si>
  <si>
    <t>Affidamento preadottivo</t>
  </si>
  <si>
    <t>Corso di formazione</t>
  </si>
  <si>
    <t>Corso professionale</t>
  </si>
  <si>
    <t>Corso di alfabetizzazione</t>
  </si>
  <si>
    <t>3. LE CARATTERISTICHE DEI BAMBINI E DEI RAGAZZI ACCOLTI</t>
  </si>
  <si>
    <t>Con chi vivevano</t>
  </si>
  <si>
    <t>Attività svolta</t>
  </si>
  <si>
    <r>
      <t>18</t>
    </r>
    <r>
      <rPr>
        <vertAlign val="superscript"/>
        <sz val="9"/>
        <color indexed="8"/>
        <rFont val="Arial"/>
        <family val="2"/>
      </rPr>
      <t>(a)</t>
    </r>
  </si>
  <si>
    <r>
      <t>69</t>
    </r>
    <r>
      <rPr>
        <vertAlign val="superscript"/>
        <sz val="9"/>
        <color indexed="8"/>
        <rFont val="Arial"/>
        <family val="2"/>
      </rPr>
      <t>(a)</t>
    </r>
  </si>
  <si>
    <t xml:space="preserve">    DATI AL 31/12/2009</t>
  </si>
  <si>
    <t>Tavola 3.1.1 - Bambini e ragazzi presenti nelle strutture residenziali per genere e classe di età</t>
  </si>
  <si>
    <t>Tavola 3.1.3 - Bambini e ragazzi presenti nelle strutture residenziali per genere e cittadinanza</t>
  </si>
  <si>
    <t xml:space="preserve">                      residenziali per paese di provenienza</t>
  </si>
  <si>
    <t>Cina</t>
  </si>
  <si>
    <t>Bosnia</t>
  </si>
  <si>
    <t>Nomade</t>
  </si>
  <si>
    <t>Peru'</t>
  </si>
  <si>
    <t>Ucraina</t>
  </si>
  <si>
    <t>Kossovo</t>
  </si>
  <si>
    <t>Bangladesh</t>
  </si>
  <si>
    <t>3.2  LE CASE DI ACCOGLIENZA E GRUPPI APPARTAMENTO</t>
  </si>
  <si>
    <t>3.3 I CENTRI DI PRONTA ACCOGLIENZA PER MINORI</t>
  </si>
  <si>
    <t xml:space="preserve">                        per cittadinanza e classe di età</t>
  </si>
  <si>
    <t>Permanenza</t>
  </si>
  <si>
    <t>1-3 giorni</t>
  </si>
  <si>
    <t>1-6 mesi</t>
  </si>
  <si>
    <t>6-12 mesi</t>
  </si>
  <si>
    <t>1-2 anni</t>
  </si>
  <si>
    <t>2-4 anni</t>
  </si>
  <si>
    <t>4-6 anni</t>
  </si>
  <si>
    <t>oltre 6 anni</t>
  </si>
  <si>
    <t xml:space="preserve">                        appartamento per paese di provenienza</t>
  </si>
  <si>
    <t xml:space="preserve">                        per genere e classe di età</t>
  </si>
  <si>
    <t>16 giorni -1 mese</t>
  </si>
  <si>
    <t>3.1  LE STRUTTURE RESIDENZIALI</t>
  </si>
  <si>
    <r>
      <t>Totale</t>
    </r>
    <r>
      <rPr>
        <b/>
        <vertAlign val="superscript"/>
        <sz val="9"/>
        <rFont val="Arial"/>
        <family val="2"/>
      </rPr>
      <t>(a)</t>
    </r>
  </si>
  <si>
    <t xml:space="preserve">(a) Il totale dei minori stranieri è diverso dal totale dei minori stranieri in tavola 3.1.3 in </t>
  </si>
  <si>
    <t xml:space="preserve">     quanto qui non sono conteggiati i due apolidi</t>
  </si>
  <si>
    <t xml:space="preserve">(a) Il totale dei minori stranieri è diverso dal totale dei minori stranieri in tavola 3.2.3 in </t>
  </si>
  <si>
    <r>
      <t>26</t>
    </r>
    <r>
      <rPr>
        <vertAlign val="superscript"/>
        <sz val="9"/>
        <color indexed="8"/>
        <rFont val="Arial"/>
        <family val="2"/>
      </rPr>
      <t>(a)</t>
    </r>
  </si>
  <si>
    <t xml:space="preserve">N.B. Sono escluse le Case di accoglienza e gruppo appartamento e i Centri di pronta accoglienza per minori </t>
  </si>
  <si>
    <t>3-5 anni</t>
  </si>
  <si>
    <t>6-10 anni</t>
  </si>
  <si>
    <t>11-13 anni</t>
  </si>
  <si>
    <t>14-17 anni</t>
  </si>
  <si>
    <t>(a) Viene conteggiato un apolide</t>
  </si>
  <si>
    <t>(a) Vengono conteggiati due apolidi</t>
  </si>
  <si>
    <t xml:space="preserve">Tavola 3.2.1 - Bambini e ragazzi presenti nelle Case di accoglienza e gruppo appartamento </t>
  </si>
  <si>
    <t xml:space="preserve">Tavola 3.2.2 - Bambini e ragazzi presenti nelle Case di accoglienza e gruppo appartamento </t>
  </si>
  <si>
    <t xml:space="preserve">Tavola 3.2.3 - Bambini e ragazzi presenti nelle Case di accoglienza e gruppo appartamento per </t>
  </si>
  <si>
    <t xml:space="preserve">Tavola 3.2.4 - Minori stranieri nelle Case di accoglienza e gruppo </t>
  </si>
  <si>
    <t>Tavola 3.3.1 - Bambini e ragazzi presenti nei Centri di pronta accoglienza</t>
  </si>
  <si>
    <t xml:space="preserve">                        per minori per paese di provenienza</t>
  </si>
  <si>
    <t xml:space="preserve">                         accoglienza per minori per classe di età</t>
  </si>
  <si>
    <t xml:space="preserve">     quanto non è conteggiato un apolide</t>
  </si>
  <si>
    <t>Tavola 3.1.6 - Con chi vivevano i bambini e i ragazzi al momento dell'ingresso nelle strutture residenziali per genere</t>
  </si>
  <si>
    <r>
      <t>4</t>
    </r>
    <r>
      <rPr>
        <vertAlign val="superscript"/>
        <sz val="9"/>
        <color indexed="8"/>
        <rFont val="Arial"/>
        <family val="2"/>
      </rPr>
      <t>(b)</t>
    </r>
  </si>
  <si>
    <t>(b) Vengono conteggiati 4 minori stranieri non accompagnati nella classe di età 0-10</t>
  </si>
  <si>
    <t>Altro paese di provenienza</t>
  </si>
  <si>
    <t>1-15 giorni</t>
  </si>
  <si>
    <t>Scuola secondaria di I e II grado</t>
  </si>
  <si>
    <t>oltre 4 anni</t>
  </si>
  <si>
    <t>Genere</t>
  </si>
  <si>
    <t xml:space="preserve">                        per minori per genere </t>
  </si>
  <si>
    <t>0-10 anni</t>
  </si>
  <si>
    <t>11-17 anni</t>
  </si>
  <si>
    <t xml:space="preserve">Tavola 3.3.2 - Bambini e ragazzi presenti nei Centri di pronta </t>
  </si>
  <si>
    <t xml:space="preserve">Tavola 3.3.3 - Bambini e ragazzi presenti nei Centri di pronta </t>
  </si>
  <si>
    <t xml:space="preserve">                       accoglienza per minori per cittadinanza</t>
  </si>
  <si>
    <r>
      <t>Tavola 3.3.4 - Minori stranieri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nei Centri di pronta accoglienza </t>
    </r>
  </si>
  <si>
    <t>(a) Sono inclusi i Minori stranieri non accompagnati</t>
  </si>
  <si>
    <t xml:space="preserve">                        nei Centri di pronta accoglienza per minori </t>
  </si>
  <si>
    <t xml:space="preserve">Tavola 3.3.5 - Con chi vivevano i bambini e i ragazzi al momento </t>
  </si>
  <si>
    <t xml:space="preserve">                        dell'ingresso nei Centri di pronta accoglienza per minori </t>
  </si>
  <si>
    <t>Attività lavorativa, corso professionale e                            di formazione</t>
  </si>
  <si>
    <t>8 giorni-1mese</t>
  </si>
  <si>
    <t>1-12 mesi</t>
  </si>
  <si>
    <t>oltre 1 anno</t>
  </si>
  <si>
    <t xml:space="preserve">                       Centri di pronta accoglienza per minori</t>
  </si>
  <si>
    <t xml:space="preserve">Tavola 3.3.6 - Attività svolta dai bambini e dai ragazzi al momento dell'ingresso </t>
  </si>
  <si>
    <t>Tavola 3.3.7 Durata della permanenza dei bambini e dei ragazzi nei</t>
  </si>
  <si>
    <t>meno di 1 mese</t>
  </si>
  <si>
    <t xml:space="preserve">Tavola 3.1.4 - Bambini e ragazzi di cittadinanza straniera presenti </t>
  </si>
  <si>
    <t xml:space="preserve">                      nelle strutture residenziali per paese di provenienza</t>
  </si>
  <si>
    <t>Tavola 3.1.5 - Minori stranieri non accompagnati presenti nelle strutture</t>
  </si>
  <si>
    <t>Tavola 3.1.2 - Cittadinanza dei bambini e dei ragazzi nelle strutture residenziali per classe di età</t>
  </si>
  <si>
    <t xml:space="preserve">N.B. A causa della necessità di aggregare i dati al di sotto delle 3 unità, la distribuzione percentuale del totale dei bambini e dei ragazzi, nelle classi d'età minori di 11 anni, non corrisponde a quanto riportato nel testo </t>
  </si>
  <si>
    <t xml:space="preserve">                      (totali e composizioni percentuali)</t>
  </si>
  <si>
    <t xml:space="preserve">                        accoglienza e gruppo appartamento per genere </t>
  </si>
  <si>
    <t>Tavola 3.2.5 - Con chi vivevano i bambini e i ragazzi al momento dell'ingresso nelle Case di</t>
  </si>
  <si>
    <r>
      <t>30</t>
    </r>
    <r>
      <rPr>
        <vertAlign val="superscript"/>
        <sz val="9"/>
        <color indexed="8"/>
        <rFont val="Arial"/>
        <family val="2"/>
      </rPr>
      <t>(a)</t>
    </r>
  </si>
  <si>
    <t xml:space="preserve">Tavola 3.2.6 - Con chi vivevano i bambini e i ragazzi al momento dell'ingresso nelle Case di accoglienza </t>
  </si>
  <si>
    <t xml:space="preserve">Tavola 3.2.7 - Attività svolta dai bambini e dai ragazzi al momento dell'ingresso nelle </t>
  </si>
  <si>
    <t xml:space="preserve">                       Case di accoglienza e gruppo appartamento  per genere</t>
  </si>
  <si>
    <t xml:space="preserve">                        accoglienza e gruppo appartamento appartamento per genere</t>
  </si>
  <si>
    <t>Tavola 3.2.8 - Durata della permanenza dei bambini e dei ragazzi nelle Case di</t>
  </si>
  <si>
    <t>Tavola 3.1.7 - Con chi vivevano i bambini e i ragazzi al momento dell'ingresso nelle strutture residenziali per cittadinanza</t>
  </si>
  <si>
    <t>Tavola 3.1.8 - Attività svolta dai bambini e dai ragazzi al momento dell'ingresso nelle strutture residenziali per genere</t>
  </si>
  <si>
    <t>Tavola 3.1.9 - Attività svolta dai bambini e dai ragazzi al momento dell'ingresso nelle strutture residenziali per cittadinanza</t>
  </si>
  <si>
    <t>Tavola 3.1.10 - Durata della permanenza dei bambini e dei ragazzi nelle strutture residenziali per genere</t>
  </si>
  <si>
    <t>Tavola 3.1.11 - Durata della permanenza dei bambini e dei ragazzi nelle strutture residenziali per cittadinanza</t>
  </si>
  <si>
    <t xml:space="preserve">                        genere e cittadinanza</t>
  </si>
  <si>
    <t xml:space="preserve">                        e gruppo appartamento per cittadinanza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</si>
</sst>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192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right" vertical="top"/>
    </xf>
    <xf numFmtId="171" fontId="2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71" fontId="4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0" fillId="0" borderId="0" xfId="0" applyFont="1" applyAlignment="1">
      <alignment/>
    </xf>
    <xf numFmtId="170" fontId="4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171" fontId="2" fillId="0" borderId="0" xfId="0" applyNumberFormat="1" applyFont="1" applyBorder="1" applyAlignment="1" applyProtection="1">
      <alignment/>
      <protection locked="0"/>
    </xf>
    <xf numFmtId="171" fontId="4" fillId="0" borderId="11" xfId="0" applyNumberFormat="1" applyFont="1" applyBorder="1" applyAlignment="1" applyProtection="1">
      <alignment/>
      <protection locked="0"/>
    </xf>
    <xf numFmtId="170" fontId="2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31" fillId="0" borderId="11" xfId="0" applyNumberFormat="1" applyFont="1" applyBorder="1" applyAlignment="1">
      <alignment horizontal="right" vertical="top"/>
    </xf>
    <xf numFmtId="0" fontId="30" fillId="0" borderId="0" xfId="0" applyFont="1" applyBorder="1" applyAlignment="1">
      <alignment/>
    </xf>
    <xf numFmtId="170" fontId="32" fillId="0" borderId="0" xfId="0" applyNumberFormat="1" applyFont="1" applyBorder="1" applyAlignment="1">
      <alignment horizontal="right" vertical="top"/>
    </xf>
    <xf numFmtId="170" fontId="3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1" fontId="30" fillId="0" borderId="0" xfId="0" applyNumberFormat="1" applyFont="1" applyAlignment="1">
      <alignment/>
    </xf>
    <xf numFmtId="170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171" fontId="30" fillId="0" borderId="0" xfId="0" applyNumberFormat="1" applyFont="1" applyAlignment="1" quotePrefix="1">
      <alignment horizontal="right"/>
    </xf>
    <xf numFmtId="0" fontId="33" fillId="0" borderId="0" xfId="0" applyFont="1" applyAlignment="1">
      <alignment/>
    </xf>
    <xf numFmtId="171" fontId="30" fillId="0" borderId="0" xfId="0" applyNumberFormat="1" applyFont="1" applyAlignment="1">
      <alignment horizontal="right"/>
    </xf>
    <xf numFmtId="0" fontId="30" fillId="0" borderId="0" xfId="0" applyFont="1" applyFill="1" applyAlignment="1">
      <alignment/>
    </xf>
    <xf numFmtId="171" fontId="30" fillId="0" borderId="0" xfId="0" applyNumberFormat="1" applyFont="1" applyBorder="1" applyAlignment="1" applyProtection="1" quotePrefix="1">
      <alignment horizontal="right"/>
      <protection locked="0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71" fontId="4" fillId="0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2" xfId="0" applyFont="1" applyFill="1" applyBorder="1" applyAlignment="1">
      <alignment horizontal="right"/>
    </xf>
    <xf numFmtId="49" fontId="2" fillId="0" borderId="0" xfId="50" applyNumberFormat="1" applyFont="1" applyBorder="1" applyAlignment="1">
      <alignment horizontal="left"/>
      <protection/>
    </xf>
    <xf numFmtId="49" fontId="2" fillId="0" borderId="0" xfId="50" applyNumberFormat="1" applyFont="1" applyBorder="1" applyAlignment="1">
      <alignment horizontal="left" wrapText="1"/>
      <protection/>
    </xf>
    <xf numFmtId="0" fontId="0" fillId="0" borderId="0" xfId="0" applyAlignment="1">
      <alignment horizontal="right"/>
    </xf>
    <xf numFmtId="49" fontId="30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0" fontId="29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0" fontId="30" fillId="0" borderId="0" xfId="0" applyFont="1" applyFill="1" applyAlignment="1" quotePrefix="1">
      <alignment horizontal="right"/>
    </xf>
    <xf numFmtId="171" fontId="2" fillId="0" borderId="0" xfId="0" applyNumberFormat="1" applyFont="1" applyAlignment="1" quotePrefix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171" fontId="2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3" fillId="0" borderId="0" xfId="0" applyNumberFormat="1" applyFont="1" applyBorder="1" applyAlignment="1" quotePrefix="1">
      <alignment horizontal="right" vertical="top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30" fillId="0" borderId="0" xfId="0" applyNumberFormat="1" applyFont="1" applyBorder="1" applyAlignment="1">
      <alignment/>
    </xf>
    <xf numFmtId="49" fontId="2" fillId="0" borderId="0" xfId="50" applyNumberFormat="1" applyFont="1" applyFill="1" applyBorder="1" applyAlignment="1">
      <alignment horizontal="left"/>
      <protection/>
    </xf>
    <xf numFmtId="17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 wrapText="1"/>
    </xf>
    <xf numFmtId="170" fontId="2" fillId="0" borderId="0" xfId="0" applyNumberFormat="1" applyFont="1" applyAlignment="1">
      <alignment horizontal="right"/>
    </xf>
    <xf numFmtId="170" fontId="30" fillId="0" borderId="0" xfId="0" applyNumberFormat="1" applyFont="1" applyAlignment="1">
      <alignment horizontal="right"/>
    </xf>
    <xf numFmtId="171" fontId="4" fillId="0" borderId="11" xfId="0" applyNumberFormat="1" applyFont="1" applyBorder="1" applyAlignment="1">
      <alignment horizontal="right"/>
    </xf>
    <xf numFmtId="170" fontId="4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5"/>
  <sheetViews>
    <sheetView workbookViewId="0" topLeftCell="A1">
      <selection activeCell="C18" sqref="C18"/>
    </sheetView>
  </sheetViews>
  <sheetFormatPr defaultColWidth="9.140625" defaultRowHeight="12.75"/>
  <sheetData>
    <row r="23" ht="23.25">
      <c r="A23" s="26" t="s">
        <v>57</v>
      </c>
    </row>
    <row r="24" ht="24" customHeight="1">
      <c r="A24" s="26"/>
    </row>
    <row r="25" s="55" customFormat="1" ht="18">
      <c r="A25" s="55" t="s">
        <v>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2" max="3" width="21.00390625" style="0" customWidth="1"/>
    <col min="4" max="5" width="15.7109375" style="0" customWidth="1"/>
  </cols>
  <sheetData>
    <row r="1" ht="12.75">
      <c r="A1" s="1" t="s">
        <v>150</v>
      </c>
    </row>
    <row r="2" ht="12.75">
      <c r="A2" s="48" t="s">
        <v>140</v>
      </c>
    </row>
    <row r="3" spans="2:5" ht="12.75">
      <c r="B3" s="28"/>
      <c r="C3" s="28"/>
      <c r="E3" s="28"/>
    </row>
    <row r="4" spans="1:5" ht="14.25" customHeight="1">
      <c r="A4" s="115" t="s">
        <v>59</v>
      </c>
      <c r="B4" s="112" t="s">
        <v>1</v>
      </c>
      <c r="C4" s="112" t="s">
        <v>2</v>
      </c>
      <c r="D4" s="106" t="s">
        <v>4</v>
      </c>
      <c r="E4" s="106"/>
    </row>
    <row r="5" spans="1:5" ht="25.5" customHeight="1">
      <c r="A5" s="116"/>
      <c r="B5" s="113"/>
      <c r="C5" s="113"/>
      <c r="D5" s="6" t="s">
        <v>3</v>
      </c>
      <c r="E5" s="5" t="s">
        <v>9</v>
      </c>
    </row>
    <row r="6" spans="1:5" ht="7.5" customHeight="1">
      <c r="A6" s="7"/>
      <c r="B6" s="8"/>
      <c r="C6" s="8"/>
      <c r="D6" s="8"/>
      <c r="E6" s="9"/>
    </row>
    <row r="7" spans="1:5" ht="12.75">
      <c r="A7" s="36" t="s">
        <v>40</v>
      </c>
      <c r="B7" s="93">
        <v>39.0728476821192</v>
      </c>
      <c r="C7" s="93">
        <v>22.065727699530516</v>
      </c>
      <c r="D7" s="97">
        <v>165</v>
      </c>
      <c r="E7" s="93">
        <v>32.038834951456316</v>
      </c>
    </row>
    <row r="8" spans="1:5" ht="12.75">
      <c r="A8" s="36" t="s">
        <v>37</v>
      </c>
      <c r="B8" s="93">
        <v>18.211920529801322</v>
      </c>
      <c r="C8" s="93">
        <v>31.455399061032864</v>
      </c>
      <c r="D8" s="97">
        <v>122</v>
      </c>
      <c r="E8" s="93">
        <v>23.689320388349515</v>
      </c>
    </row>
    <row r="9" spans="1:5" ht="12.75">
      <c r="A9" s="36" t="s">
        <v>38</v>
      </c>
      <c r="B9" s="93">
        <v>19.5364238410596</v>
      </c>
      <c r="C9" s="93">
        <v>27.230046948356808</v>
      </c>
      <c r="D9" s="97">
        <v>117</v>
      </c>
      <c r="E9" s="93">
        <v>22.718446601941746</v>
      </c>
    </row>
    <row r="10" spans="1:5" ht="12.75">
      <c r="A10" s="36" t="s">
        <v>36</v>
      </c>
      <c r="B10" s="93">
        <v>7.9470198675496695</v>
      </c>
      <c r="C10" s="93">
        <v>8.450704225352112</v>
      </c>
      <c r="D10" s="97">
        <v>42</v>
      </c>
      <c r="E10" s="93">
        <v>8.155339805825243</v>
      </c>
    </row>
    <row r="11" spans="1:5" ht="12.75">
      <c r="A11" s="36" t="s">
        <v>39</v>
      </c>
      <c r="B11" s="93">
        <v>3.3112582781456954</v>
      </c>
      <c r="C11" s="93">
        <v>8.450704225352112</v>
      </c>
      <c r="D11" s="97">
        <v>28</v>
      </c>
      <c r="E11" s="93">
        <v>5.436893203883495</v>
      </c>
    </row>
    <row r="12" spans="1:5" ht="12.75">
      <c r="A12" s="36" t="s">
        <v>56</v>
      </c>
      <c r="B12" s="93">
        <v>7.28476821192053</v>
      </c>
      <c r="C12" s="93">
        <v>0</v>
      </c>
      <c r="D12" s="97">
        <v>22</v>
      </c>
      <c r="E12" s="93">
        <v>4.271844660194175</v>
      </c>
    </row>
    <row r="13" spans="1:5" ht="12.75">
      <c r="A13" s="36" t="s">
        <v>55</v>
      </c>
      <c r="B13" s="93">
        <v>1.3245033112582782</v>
      </c>
      <c r="C13" s="93">
        <v>0.4694835680751174</v>
      </c>
      <c r="D13" s="97">
        <v>5</v>
      </c>
      <c r="E13" s="93">
        <v>0.9708737864077669</v>
      </c>
    </row>
    <row r="14" spans="1:5" ht="12.75">
      <c r="A14" s="36" t="s">
        <v>35</v>
      </c>
      <c r="B14" s="93">
        <v>1.3245033112582782</v>
      </c>
      <c r="C14" s="93">
        <v>0.4694835680751174</v>
      </c>
      <c r="D14" s="97">
        <v>5</v>
      </c>
      <c r="E14" s="93">
        <v>0.9708737864077669</v>
      </c>
    </row>
    <row r="15" spans="1:5" ht="12.75">
      <c r="A15" s="36" t="s">
        <v>54</v>
      </c>
      <c r="B15" s="93">
        <v>1.3245033112582782</v>
      </c>
      <c r="C15" s="93">
        <v>0</v>
      </c>
      <c r="D15" s="97">
        <v>4</v>
      </c>
      <c r="E15" s="93">
        <v>0.7766990291262136</v>
      </c>
    </row>
    <row r="16" spans="1:5" ht="12.75">
      <c r="A16" s="36" t="s">
        <v>12</v>
      </c>
      <c r="B16" s="93">
        <v>0.6622516556291391</v>
      </c>
      <c r="C16" s="93">
        <v>1.4084507042253522</v>
      </c>
      <c r="D16" s="97">
        <v>5</v>
      </c>
      <c r="E16" s="93">
        <v>0.9708737864077669</v>
      </c>
    </row>
    <row r="17" spans="1:5" s="48" customFormat="1" ht="12.75">
      <c r="A17" s="34" t="s">
        <v>41</v>
      </c>
      <c r="B17" s="56" t="s">
        <v>15</v>
      </c>
      <c r="C17" s="56" t="s">
        <v>15</v>
      </c>
      <c r="D17" s="98">
        <v>13</v>
      </c>
      <c r="E17" s="56" t="s">
        <v>15</v>
      </c>
    </row>
    <row r="18" spans="1:5" ht="12.75">
      <c r="A18" s="13" t="s">
        <v>4</v>
      </c>
      <c r="B18" s="99">
        <v>100</v>
      </c>
      <c r="C18" s="99">
        <v>100</v>
      </c>
      <c r="D18" s="100">
        <v>528</v>
      </c>
      <c r="E18" s="99">
        <v>100</v>
      </c>
    </row>
  </sheetData>
  <mergeCells count="4">
    <mergeCell ref="D4:E4"/>
    <mergeCell ref="A4:A5"/>
    <mergeCell ref="B4:B5"/>
    <mergeCell ref="C4:C5"/>
  </mergeCells>
  <conditionalFormatting sqref="A4:A18 E4:F18 B4:D4 B6:D18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4" width="16.00390625" style="0" customWidth="1"/>
    <col min="5" max="6" width="16.28125" style="0" customWidth="1"/>
  </cols>
  <sheetData>
    <row r="1" ht="12.75">
      <c r="A1" s="1" t="s">
        <v>151</v>
      </c>
    </row>
    <row r="2" ht="12.75">
      <c r="A2" s="48" t="s">
        <v>140</v>
      </c>
    </row>
    <row r="3" spans="1:6" ht="12.75">
      <c r="A3" s="27"/>
      <c r="B3" s="28"/>
      <c r="C3" s="28"/>
      <c r="D3" s="28"/>
      <c r="E3" s="28"/>
      <c r="F3" s="28"/>
    </row>
    <row r="4" spans="1:6" s="9" customFormat="1" ht="16.5" customHeight="1">
      <c r="A4" s="115" t="s">
        <v>59</v>
      </c>
      <c r="B4" s="112" t="s">
        <v>5</v>
      </c>
      <c r="C4" s="112" t="s">
        <v>6</v>
      </c>
      <c r="D4" s="112" t="s">
        <v>7</v>
      </c>
      <c r="E4" s="106" t="s">
        <v>4</v>
      </c>
      <c r="F4" s="106"/>
    </row>
    <row r="5" spans="1:6" s="9" customFormat="1" ht="25.5" customHeight="1">
      <c r="A5" s="116"/>
      <c r="B5" s="113"/>
      <c r="C5" s="113"/>
      <c r="D5" s="113"/>
      <c r="E5" s="4" t="s">
        <v>3</v>
      </c>
      <c r="F5" s="5" t="s">
        <v>8</v>
      </c>
    </row>
    <row r="6" spans="1:6" ht="7.5" customHeight="1">
      <c r="A6" s="7"/>
      <c r="B6" s="8"/>
      <c r="C6" s="8"/>
      <c r="D6" s="9"/>
      <c r="E6" s="9"/>
      <c r="F6" s="9"/>
    </row>
    <row r="7" spans="1:9" s="9" customFormat="1" ht="12">
      <c r="A7" s="36" t="s">
        <v>40</v>
      </c>
      <c r="B7" s="93">
        <v>15.289256198347106</v>
      </c>
      <c r="C7" s="93">
        <v>32.06106870229007</v>
      </c>
      <c r="D7" s="93">
        <v>60.56338028169014</v>
      </c>
      <c r="E7" s="11">
        <v>165</v>
      </c>
      <c r="F7" s="93">
        <v>32.038834951456316</v>
      </c>
      <c r="H7" s="17"/>
      <c r="I7" s="10"/>
    </row>
    <row r="8" spans="1:9" s="9" customFormat="1" ht="12">
      <c r="A8" s="36" t="s">
        <v>37</v>
      </c>
      <c r="B8" s="93">
        <v>34.710743801652896</v>
      </c>
      <c r="C8" s="93">
        <v>23.66412213740458</v>
      </c>
      <c r="D8" s="93">
        <v>4.929577464788732</v>
      </c>
      <c r="E8" s="11">
        <v>122</v>
      </c>
      <c r="F8" s="93">
        <v>23.689320388349515</v>
      </c>
      <c r="H8" s="17"/>
      <c r="I8" s="10"/>
    </row>
    <row r="9" spans="1:9" s="9" customFormat="1" ht="12">
      <c r="A9" s="36" t="s">
        <v>38</v>
      </c>
      <c r="B9" s="93">
        <v>32.231404958677686</v>
      </c>
      <c r="C9" s="93">
        <v>21.374045801526716</v>
      </c>
      <c r="D9" s="93">
        <v>7.746478873239436</v>
      </c>
      <c r="E9" s="11">
        <v>117</v>
      </c>
      <c r="F9" s="93">
        <v>22.718446601941746</v>
      </c>
      <c r="H9" s="17"/>
      <c r="I9" s="10"/>
    </row>
    <row r="10" spans="1:9" s="9" customFormat="1" ht="12">
      <c r="A10" s="36" t="s">
        <v>36</v>
      </c>
      <c r="B10" s="93">
        <v>8.677685950413224</v>
      </c>
      <c r="C10" s="93">
        <v>10.687022900763358</v>
      </c>
      <c r="D10" s="93">
        <v>4.929577464788732</v>
      </c>
      <c r="E10" s="11">
        <v>42</v>
      </c>
      <c r="F10" s="93">
        <v>8.155339805825243</v>
      </c>
      <c r="H10" s="17"/>
      <c r="I10" s="10"/>
    </row>
    <row r="11" spans="1:9" s="9" customFormat="1" ht="12">
      <c r="A11" s="36" t="s">
        <v>39</v>
      </c>
      <c r="B11" s="93">
        <v>7.024793388429752</v>
      </c>
      <c r="C11" s="93">
        <v>7.633587786259542</v>
      </c>
      <c r="D11" s="93">
        <v>0.7042253521126761</v>
      </c>
      <c r="E11" s="11">
        <v>28</v>
      </c>
      <c r="F11" s="93">
        <v>5.436893203883495</v>
      </c>
      <c r="H11" s="17"/>
      <c r="I11" s="10"/>
    </row>
    <row r="12" spans="1:9" s="9" customFormat="1" ht="12">
      <c r="A12" s="36" t="s">
        <v>56</v>
      </c>
      <c r="B12" s="93">
        <v>0</v>
      </c>
      <c r="C12" s="93">
        <v>0</v>
      </c>
      <c r="D12" s="93">
        <v>15.492957746478872</v>
      </c>
      <c r="E12" s="11">
        <v>22</v>
      </c>
      <c r="F12" s="93">
        <v>4.271844660194175</v>
      </c>
      <c r="H12" s="17"/>
      <c r="I12" s="10"/>
    </row>
    <row r="13" spans="1:9" s="9" customFormat="1" ht="12">
      <c r="A13" s="36" t="s">
        <v>55</v>
      </c>
      <c r="B13" s="93">
        <v>0.4132231404958678</v>
      </c>
      <c r="C13" s="93">
        <v>0</v>
      </c>
      <c r="D13" s="93">
        <v>2.8169014084507045</v>
      </c>
      <c r="E13" s="11">
        <v>5</v>
      </c>
      <c r="F13" s="93">
        <v>0.9708737864077669</v>
      </c>
      <c r="H13" s="17"/>
      <c r="I13" s="10"/>
    </row>
    <row r="14" spans="1:9" s="9" customFormat="1" ht="12">
      <c r="A14" s="36" t="s">
        <v>35</v>
      </c>
      <c r="B14" s="93">
        <v>0.8264462809917356</v>
      </c>
      <c r="C14" s="93">
        <v>2.2900763358778624</v>
      </c>
      <c r="D14" s="93">
        <v>0</v>
      </c>
      <c r="E14" s="11">
        <v>5</v>
      </c>
      <c r="F14" s="93">
        <v>0.9708737864077669</v>
      </c>
      <c r="H14" s="17"/>
      <c r="I14" s="10"/>
    </row>
    <row r="15" spans="1:9" s="9" customFormat="1" ht="12">
      <c r="A15" s="36" t="s">
        <v>54</v>
      </c>
      <c r="B15" s="93">
        <v>0</v>
      </c>
      <c r="C15" s="93">
        <v>0</v>
      </c>
      <c r="D15" s="93">
        <v>2.8169014084507045</v>
      </c>
      <c r="E15" s="11">
        <v>4</v>
      </c>
      <c r="F15" s="93">
        <v>0.7766990291262136</v>
      </c>
      <c r="H15" s="17"/>
      <c r="I15" s="10"/>
    </row>
    <row r="16" spans="1:9" s="9" customFormat="1" ht="12">
      <c r="A16" s="36" t="s">
        <v>12</v>
      </c>
      <c r="B16" s="93">
        <v>0.8264462809917356</v>
      </c>
      <c r="C16" s="93">
        <v>2.2900763358778624</v>
      </c>
      <c r="D16" s="93">
        <v>0</v>
      </c>
      <c r="E16" s="11">
        <v>5</v>
      </c>
      <c r="F16" s="93">
        <v>0.9708737864077669</v>
      </c>
      <c r="H16" s="17"/>
      <c r="I16" s="10"/>
    </row>
    <row r="17" spans="1:9" s="51" customFormat="1" ht="12">
      <c r="A17" s="34" t="s">
        <v>41</v>
      </c>
      <c r="B17" s="56" t="s">
        <v>15</v>
      </c>
      <c r="C17" s="56" t="s">
        <v>15</v>
      </c>
      <c r="D17" s="56" t="s">
        <v>15</v>
      </c>
      <c r="E17" s="46">
        <v>13</v>
      </c>
      <c r="F17" s="56" t="s">
        <v>15</v>
      </c>
      <c r="H17" s="50"/>
      <c r="I17" s="49"/>
    </row>
    <row r="18" spans="1:9" s="9" customFormat="1" ht="12">
      <c r="A18" s="13" t="s">
        <v>4</v>
      </c>
      <c r="B18" s="99">
        <v>100</v>
      </c>
      <c r="C18" s="99">
        <v>100</v>
      </c>
      <c r="D18" s="99">
        <v>100</v>
      </c>
      <c r="E18" s="44">
        <v>528</v>
      </c>
      <c r="F18" s="99">
        <v>100</v>
      </c>
      <c r="H18" s="17"/>
      <c r="I18" s="10"/>
    </row>
    <row r="26" ht="12.75">
      <c r="E26" s="67"/>
    </row>
  </sheetData>
  <mergeCells count="5">
    <mergeCell ref="E4:F4"/>
    <mergeCell ref="A4:A5"/>
    <mergeCell ref="B4:B5"/>
    <mergeCell ref="C4:C5"/>
    <mergeCell ref="D4:D5"/>
  </mergeCells>
  <conditionalFormatting sqref="B7:F18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3" sqref="B13"/>
    </sheetView>
  </sheetViews>
  <sheetFormatPr defaultColWidth="9.140625" defaultRowHeight="12.75"/>
  <cols>
    <col min="1" max="1" width="22.8515625" style="0" customWidth="1"/>
    <col min="2" max="3" width="18.28125" style="0" customWidth="1"/>
    <col min="4" max="5" width="15.421875" style="0" customWidth="1"/>
  </cols>
  <sheetData>
    <row r="1" ht="13.5" customHeight="1">
      <c r="A1" s="1" t="s">
        <v>152</v>
      </c>
    </row>
    <row r="2" ht="13.5" customHeight="1">
      <c r="A2" s="48" t="s">
        <v>140</v>
      </c>
    </row>
    <row r="3" spans="2:5" ht="12.75">
      <c r="B3" s="28"/>
      <c r="C3" s="28"/>
      <c r="D3" s="28"/>
      <c r="E3" s="28"/>
    </row>
    <row r="4" spans="1:5" ht="14.25" customHeight="1">
      <c r="A4" s="2"/>
      <c r="B4" s="112" t="s">
        <v>1</v>
      </c>
      <c r="C4" s="112" t="s">
        <v>2</v>
      </c>
      <c r="D4" s="117" t="s">
        <v>4</v>
      </c>
      <c r="E4" s="117"/>
    </row>
    <row r="5" spans="1:5" ht="25.5" customHeight="1">
      <c r="A5" s="3" t="s">
        <v>76</v>
      </c>
      <c r="B5" s="113"/>
      <c r="C5" s="113"/>
      <c r="D5" s="4" t="s">
        <v>3</v>
      </c>
      <c r="E5" s="5" t="s">
        <v>9</v>
      </c>
    </row>
    <row r="6" spans="1:5" ht="7.5" customHeight="1">
      <c r="A6" s="7"/>
      <c r="B6" s="8"/>
      <c r="C6" s="8"/>
      <c r="D6" s="8"/>
      <c r="E6" s="9"/>
    </row>
    <row r="7" spans="1:5" ht="12.75">
      <c r="A7" s="92" t="s">
        <v>112</v>
      </c>
      <c r="B7" s="10">
        <v>2.5622</v>
      </c>
      <c r="C7" s="10">
        <v>2.3</v>
      </c>
      <c r="D7" s="17">
        <v>13</v>
      </c>
      <c r="E7" s="10">
        <v>2.462121212121212</v>
      </c>
    </row>
    <row r="8" spans="1:5" ht="12.75">
      <c r="A8" s="66" t="s">
        <v>86</v>
      </c>
      <c r="B8" s="10">
        <v>1.2987012987012987</v>
      </c>
      <c r="C8" s="10">
        <v>2.272727272727273</v>
      </c>
      <c r="D8" s="17">
        <v>9</v>
      </c>
      <c r="E8" s="10">
        <v>1.7045454545454544</v>
      </c>
    </row>
    <row r="9" spans="1:5" ht="12.75">
      <c r="A9" s="65" t="s">
        <v>78</v>
      </c>
      <c r="B9" s="10">
        <v>25.97402597402597</v>
      </c>
      <c r="C9" s="10">
        <v>19.090909090909093</v>
      </c>
      <c r="D9" s="17">
        <v>122</v>
      </c>
      <c r="E9" s="10">
        <v>23.106060606060606</v>
      </c>
    </row>
    <row r="10" spans="1:5" ht="12.75">
      <c r="A10" s="65" t="s">
        <v>79</v>
      </c>
      <c r="B10" s="10">
        <v>19.155844155844157</v>
      </c>
      <c r="C10" s="10">
        <v>15.454545454545453</v>
      </c>
      <c r="D10" s="17">
        <v>93</v>
      </c>
      <c r="E10" s="10">
        <v>17.613636363636363</v>
      </c>
    </row>
    <row r="11" spans="1:5" ht="12.75">
      <c r="A11" s="65" t="s">
        <v>80</v>
      </c>
      <c r="B11" s="10">
        <v>25.97402597402597</v>
      </c>
      <c r="C11" s="10">
        <v>22.272727272727273</v>
      </c>
      <c r="D11" s="17">
        <v>129</v>
      </c>
      <c r="E11" s="10">
        <v>24.431818181818183</v>
      </c>
    </row>
    <row r="12" spans="1:5" ht="12.75">
      <c r="A12" s="65" t="s">
        <v>81</v>
      </c>
      <c r="B12" s="10">
        <v>12.337662337662337</v>
      </c>
      <c r="C12" s="10">
        <v>15.909090909090908</v>
      </c>
      <c r="D12" s="17">
        <v>73</v>
      </c>
      <c r="E12" s="10">
        <v>13.825757575757574</v>
      </c>
    </row>
    <row r="13" spans="1:5" ht="12.75">
      <c r="A13" s="65" t="s">
        <v>82</v>
      </c>
      <c r="B13" s="10">
        <v>7.792207792207792</v>
      </c>
      <c r="C13" s="10">
        <v>10.454545454545453</v>
      </c>
      <c r="D13" s="17">
        <v>47</v>
      </c>
      <c r="E13" s="10">
        <v>8.901515151515152</v>
      </c>
    </row>
    <row r="14" spans="1:5" ht="12.75">
      <c r="A14" s="66" t="s">
        <v>83</v>
      </c>
      <c r="B14" s="10">
        <v>4.870129870129871</v>
      </c>
      <c r="C14" s="10">
        <v>12.272727272727273</v>
      </c>
      <c r="D14" s="17">
        <v>42</v>
      </c>
      <c r="E14" s="10">
        <v>7.954545454545454</v>
      </c>
    </row>
    <row r="15" spans="1:5" ht="12.75">
      <c r="A15" s="13" t="s">
        <v>4</v>
      </c>
      <c r="B15" s="15">
        <v>100</v>
      </c>
      <c r="C15" s="15">
        <v>100</v>
      </c>
      <c r="D15" s="19">
        <v>528</v>
      </c>
      <c r="E15" s="15">
        <v>100</v>
      </c>
    </row>
  </sheetData>
  <mergeCells count="3">
    <mergeCell ref="D4:E4"/>
    <mergeCell ref="B4:B5"/>
    <mergeCell ref="C4:C5"/>
  </mergeCells>
  <conditionalFormatting sqref="B7:E15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5" sqref="B15"/>
    </sheetView>
  </sheetViews>
  <sheetFormatPr defaultColWidth="9.140625" defaultRowHeight="12.75"/>
  <cols>
    <col min="1" max="1" width="18.140625" style="0" customWidth="1"/>
    <col min="2" max="4" width="15.8515625" style="0" customWidth="1"/>
    <col min="5" max="6" width="14.7109375" style="0" customWidth="1"/>
  </cols>
  <sheetData>
    <row r="1" ht="13.5" customHeight="1">
      <c r="A1" s="1" t="s">
        <v>153</v>
      </c>
    </row>
    <row r="2" ht="13.5" customHeight="1">
      <c r="A2" s="48" t="s">
        <v>140</v>
      </c>
    </row>
    <row r="3" spans="1:6" ht="12.75">
      <c r="A3" s="27"/>
      <c r="B3" s="28"/>
      <c r="C3" s="28"/>
      <c r="D3" s="28"/>
      <c r="E3" s="28"/>
      <c r="F3" s="28"/>
    </row>
    <row r="4" spans="1:6" s="9" customFormat="1" ht="16.5" customHeight="1">
      <c r="A4" s="2"/>
      <c r="B4" s="112" t="s">
        <v>5</v>
      </c>
      <c r="C4" s="112" t="s">
        <v>6</v>
      </c>
      <c r="D4" s="112" t="s">
        <v>7</v>
      </c>
      <c r="E4" s="106" t="s">
        <v>4</v>
      </c>
      <c r="F4" s="106"/>
    </row>
    <row r="5" spans="1:6" s="9" customFormat="1" ht="25.5" customHeight="1">
      <c r="A5" s="3" t="s">
        <v>76</v>
      </c>
      <c r="B5" s="113"/>
      <c r="C5" s="113"/>
      <c r="D5" s="113"/>
      <c r="E5" s="4" t="s">
        <v>3</v>
      </c>
      <c r="F5" s="5" t="s">
        <v>8</v>
      </c>
    </row>
    <row r="6" spans="1:6" ht="7.5" customHeight="1">
      <c r="A6" s="7"/>
      <c r="B6" s="8"/>
      <c r="C6" s="8"/>
      <c r="D6" s="9"/>
      <c r="E6" s="9"/>
      <c r="F6" s="9"/>
    </row>
    <row r="7" spans="1:9" s="9" customFormat="1" ht="12">
      <c r="A7" s="9" t="s">
        <v>112</v>
      </c>
      <c r="B7" s="10">
        <v>1.9920318725099602</v>
      </c>
      <c r="C7" s="10">
        <v>4.511278195488721</v>
      </c>
      <c r="D7" s="10">
        <v>1.3888888888888888</v>
      </c>
      <c r="E7" s="11">
        <v>13</v>
      </c>
      <c r="F7" s="10">
        <v>2.462121212121212</v>
      </c>
      <c r="H7" s="17"/>
      <c r="I7" s="10"/>
    </row>
    <row r="8" spans="1:9" s="9" customFormat="1" ht="12">
      <c r="A8" s="20" t="s">
        <v>86</v>
      </c>
      <c r="B8" s="10">
        <v>2.788844621513944</v>
      </c>
      <c r="C8" s="10">
        <v>0</v>
      </c>
      <c r="D8" s="10">
        <v>1.3888888888888888</v>
      </c>
      <c r="E8" s="11">
        <v>9</v>
      </c>
      <c r="F8" s="10">
        <v>1.7045454545454544</v>
      </c>
      <c r="H8" s="17"/>
      <c r="I8" s="10"/>
    </row>
    <row r="9" spans="1:9" s="9" customFormat="1" ht="12">
      <c r="A9" s="20" t="s">
        <v>78</v>
      </c>
      <c r="B9" s="10">
        <v>17.131474103585656</v>
      </c>
      <c r="C9" s="10">
        <v>30.075187969924812</v>
      </c>
      <c r="D9" s="10">
        <v>27.083333333333332</v>
      </c>
      <c r="E9" s="11">
        <v>122</v>
      </c>
      <c r="F9" s="10">
        <v>23.106060606060606</v>
      </c>
      <c r="H9" s="17"/>
      <c r="I9" s="10"/>
    </row>
    <row r="10" spans="1:9" s="9" customFormat="1" ht="12">
      <c r="A10" s="20" t="s">
        <v>79</v>
      </c>
      <c r="B10" s="10">
        <v>15.139442231075698</v>
      </c>
      <c r="C10" s="10">
        <v>16.541353383458645</v>
      </c>
      <c r="D10" s="10">
        <v>22.916666666666664</v>
      </c>
      <c r="E10" s="11">
        <v>93</v>
      </c>
      <c r="F10" s="10">
        <v>17.6</v>
      </c>
      <c r="H10" s="17"/>
      <c r="I10" s="10"/>
    </row>
    <row r="11" spans="1:9" s="9" customFormat="1" ht="12">
      <c r="A11" s="20" t="s">
        <v>80</v>
      </c>
      <c r="B11" s="10">
        <v>24.701195219123505</v>
      </c>
      <c r="C11" s="10">
        <v>19.548872180451127</v>
      </c>
      <c r="D11" s="10">
        <v>28.5</v>
      </c>
      <c r="E11" s="11">
        <v>129</v>
      </c>
      <c r="F11" s="10">
        <v>24.431818181818183</v>
      </c>
      <c r="H11" s="17"/>
      <c r="I11" s="10"/>
    </row>
    <row r="12" spans="1:9" s="9" customFormat="1" ht="12">
      <c r="A12" s="20" t="s">
        <v>81</v>
      </c>
      <c r="B12" s="10">
        <v>16.334661354581673</v>
      </c>
      <c r="C12" s="10">
        <v>11.278195488721805</v>
      </c>
      <c r="D12" s="10">
        <v>11.805555555555555</v>
      </c>
      <c r="E12" s="11">
        <v>73</v>
      </c>
      <c r="F12" s="10">
        <v>13.825757575757574</v>
      </c>
      <c r="H12" s="17"/>
      <c r="I12" s="10"/>
    </row>
    <row r="13" spans="1:9" s="9" customFormat="1" ht="12">
      <c r="A13" s="20" t="s">
        <v>82</v>
      </c>
      <c r="B13" s="10">
        <v>9.9601593625498</v>
      </c>
      <c r="C13" s="10">
        <v>9.774436090225564</v>
      </c>
      <c r="D13" s="10">
        <v>6.25</v>
      </c>
      <c r="E13" s="11">
        <v>47</v>
      </c>
      <c r="F13" s="10">
        <v>8.901515151515152</v>
      </c>
      <c r="H13" s="17"/>
      <c r="I13" s="10"/>
    </row>
    <row r="14" spans="1:9" s="9" customFormat="1" ht="12">
      <c r="A14" s="20" t="s">
        <v>83</v>
      </c>
      <c r="B14" s="10">
        <v>11.952191235059761</v>
      </c>
      <c r="C14" s="10">
        <v>8.270676691729323</v>
      </c>
      <c r="D14" s="10">
        <v>0.6944444444444444</v>
      </c>
      <c r="E14" s="11">
        <v>42</v>
      </c>
      <c r="F14" s="10">
        <v>7.954545454545454</v>
      </c>
      <c r="H14" s="17"/>
      <c r="I14" s="10"/>
    </row>
    <row r="15" spans="1:6" s="9" customFormat="1" ht="12">
      <c r="A15" s="13" t="s">
        <v>4</v>
      </c>
      <c r="B15" s="15">
        <v>100</v>
      </c>
      <c r="C15" s="15">
        <v>100</v>
      </c>
      <c r="D15" s="15">
        <v>100</v>
      </c>
      <c r="E15" s="19">
        <v>528</v>
      </c>
      <c r="F15" s="15">
        <v>100</v>
      </c>
    </row>
    <row r="16" s="32" customFormat="1" ht="11.25">
      <c r="A16" s="31"/>
    </row>
    <row r="18" ht="12.75">
      <c r="D18" s="29"/>
    </row>
    <row r="19" ht="12.75">
      <c r="D19" s="29"/>
    </row>
    <row r="20" ht="12.75">
      <c r="D20" s="29"/>
    </row>
    <row r="24" ht="12.75">
      <c r="E24" s="67"/>
    </row>
  </sheetData>
  <mergeCells count="4">
    <mergeCell ref="E4:F4"/>
    <mergeCell ref="B4:B5"/>
    <mergeCell ref="C4:C5"/>
    <mergeCell ref="D4:D5"/>
  </mergeCells>
  <conditionalFormatting sqref="B7:F15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1">
      <selection activeCell="I47" sqref="I47"/>
    </sheetView>
  </sheetViews>
  <sheetFormatPr defaultColWidth="9.140625" defaultRowHeight="12.75"/>
  <sheetData>
    <row r="23" ht="23.25">
      <c r="A23" s="26" t="s">
        <v>73</v>
      </c>
    </row>
    <row r="24" ht="24" customHeight="1">
      <c r="A24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140625" defaultRowHeight="12.75"/>
  <cols>
    <col min="1" max="1" width="14.57421875" style="0" customWidth="1"/>
    <col min="2" max="5" width="16.8515625" style="0" customWidth="1"/>
  </cols>
  <sheetData>
    <row r="1" ht="13.5" customHeight="1">
      <c r="A1" s="1" t="s">
        <v>100</v>
      </c>
    </row>
    <row r="2" ht="12.75">
      <c r="A2" s="1" t="s">
        <v>85</v>
      </c>
    </row>
    <row r="3" ht="12.75">
      <c r="E3" s="28"/>
    </row>
    <row r="4" spans="1:5" ht="14.25" customHeight="1">
      <c r="A4" s="2"/>
      <c r="B4" s="112" t="s">
        <v>1</v>
      </c>
      <c r="C4" s="112" t="s">
        <v>2</v>
      </c>
      <c r="D4" s="106" t="s">
        <v>4</v>
      </c>
      <c r="E4" s="106"/>
    </row>
    <row r="5" spans="1:5" ht="25.5" customHeight="1">
      <c r="A5" s="3" t="s">
        <v>23</v>
      </c>
      <c r="B5" s="113"/>
      <c r="C5" s="113"/>
      <c r="D5" s="6" t="s">
        <v>3</v>
      </c>
      <c r="E5" s="5" t="s">
        <v>9</v>
      </c>
    </row>
    <row r="6" spans="1:4" ht="7.5" customHeight="1">
      <c r="A6" s="7"/>
      <c r="B6" s="8"/>
      <c r="C6" s="8"/>
      <c r="D6" s="8"/>
    </row>
    <row r="7" spans="1:5" ht="12.75">
      <c r="A7" s="9" t="s">
        <v>0</v>
      </c>
      <c r="B7" s="9">
        <v>9</v>
      </c>
      <c r="C7" s="11">
        <v>6</v>
      </c>
      <c r="D7" s="17">
        <f aca="true" t="shared" si="0" ref="D7:D12">SUM(B7+C7)</f>
        <v>15</v>
      </c>
      <c r="E7" s="10">
        <f aca="true" t="shared" si="1" ref="E7:E13">D7/D$13*100</f>
        <v>14.150943396226415</v>
      </c>
    </row>
    <row r="8" spans="1:5" ht="12.75">
      <c r="A8" s="20" t="s">
        <v>80</v>
      </c>
      <c r="B8" s="9">
        <v>11</v>
      </c>
      <c r="C8" s="11">
        <v>31</v>
      </c>
      <c r="D8" s="17">
        <f t="shared" si="0"/>
        <v>42</v>
      </c>
      <c r="E8" s="10">
        <f t="shared" si="1"/>
        <v>39.62264150943396</v>
      </c>
    </row>
    <row r="9" spans="1:5" ht="12.75">
      <c r="A9" s="20" t="s">
        <v>94</v>
      </c>
      <c r="B9" s="9">
        <v>9</v>
      </c>
      <c r="C9" s="11">
        <v>15</v>
      </c>
      <c r="D9" s="17">
        <f t="shared" si="0"/>
        <v>24</v>
      </c>
      <c r="E9" s="10">
        <f t="shared" si="1"/>
        <v>22.641509433962266</v>
      </c>
    </row>
    <row r="10" spans="1:5" ht="12.75">
      <c r="A10" s="20" t="s">
        <v>95</v>
      </c>
      <c r="B10" s="9">
        <v>11</v>
      </c>
      <c r="C10" s="11">
        <v>4</v>
      </c>
      <c r="D10" s="17">
        <f t="shared" si="0"/>
        <v>15</v>
      </c>
      <c r="E10" s="10">
        <f t="shared" si="1"/>
        <v>14.150943396226415</v>
      </c>
    </row>
    <row r="11" spans="1:5" ht="12.75">
      <c r="A11" s="20" t="s">
        <v>96</v>
      </c>
      <c r="B11" s="9">
        <v>0</v>
      </c>
      <c r="C11" s="11">
        <v>6</v>
      </c>
      <c r="D11" s="17">
        <f t="shared" si="0"/>
        <v>6</v>
      </c>
      <c r="E11" s="10">
        <f t="shared" si="1"/>
        <v>5.660377358490567</v>
      </c>
    </row>
    <row r="12" spans="1:5" ht="12.75">
      <c r="A12" s="20" t="s">
        <v>97</v>
      </c>
      <c r="B12" s="7">
        <v>0</v>
      </c>
      <c r="C12" s="11">
        <v>4</v>
      </c>
      <c r="D12" s="17">
        <f t="shared" si="0"/>
        <v>4</v>
      </c>
      <c r="E12" s="10">
        <f t="shared" si="1"/>
        <v>3.7735849056603774</v>
      </c>
    </row>
    <row r="13" spans="1:5" ht="12.75">
      <c r="A13" s="13" t="s">
        <v>4</v>
      </c>
      <c r="B13" s="14">
        <f>SUM(B7:B12)</f>
        <v>40</v>
      </c>
      <c r="C13" s="19">
        <f>SUM(C7:C12)</f>
        <v>66</v>
      </c>
      <c r="D13" s="14">
        <f>SUM(D7:D12)</f>
        <v>106</v>
      </c>
      <c r="E13" s="15">
        <f t="shared" si="1"/>
        <v>100</v>
      </c>
    </row>
  </sheetData>
  <mergeCells count="3">
    <mergeCell ref="D4:E4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4.57421875" style="0" customWidth="1"/>
    <col min="2" max="5" width="16.8515625" style="0" customWidth="1"/>
  </cols>
  <sheetData>
    <row r="1" ht="12.75">
      <c r="A1" s="1" t="s">
        <v>101</v>
      </c>
    </row>
    <row r="2" ht="12.75">
      <c r="A2" s="1" t="s">
        <v>75</v>
      </c>
    </row>
    <row r="3" ht="12.75">
      <c r="A3" s="27"/>
    </row>
    <row r="4" spans="1:5" s="9" customFormat="1" ht="16.5" customHeight="1">
      <c r="A4" s="2"/>
      <c r="B4" s="112" t="s">
        <v>5</v>
      </c>
      <c r="C4" s="112" t="s">
        <v>6</v>
      </c>
      <c r="D4" s="106" t="s">
        <v>4</v>
      </c>
      <c r="E4" s="106"/>
    </row>
    <row r="5" spans="1:5" s="9" customFormat="1" ht="25.5" customHeight="1">
      <c r="A5" s="3" t="s">
        <v>23</v>
      </c>
      <c r="B5" s="113"/>
      <c r="C5" s="113"/>
      <c r="D5" s="6" t="s">
        <v>3</v>
      </c>
      <c r="E5" s="5" t="s">
        <v>8</v>
      </c>
    </row>
    <row r="6" spans="1:3" ht="7.5" customHeight="1">
      <c r="A6" s="7"/>
      <c r="B6" s="8"/>
      <c r="C6" s="8"/>
    </row>
    <row r="7" spans="1:5" s="9" customFormat="1" ht="12">
      <c r="A7" s="9" t="s">
        <v>0</v>
      </c>
      <c r="B7" s="9">
        <v>4</v>
      </c>
      <c r="C7" s="11">
        <v>11</v>
      </c>
      <c r="D7" s="11">
        <f>B7+C7</f>
        <v>15</v>
      </c>
      <c r="E7" s="10">
        <f>D7/D$12*100</f>
        <v>14.150943396226415</v>
      </c>
    </row>
    <row r="8" spans="1:5" s="9" customFormat="1" ht="13.5">
      <c r="A8" s="20" t="s">
        <v>80</v>
      </c>
      <c r="B8" s="9">
        <v>23</v>
      </c>
      <c r="C8" s="11" t="s">
        <v>24</v>
      </c>
      <c r="D8" s="11">
        <f>B8+19</f>
        <v>42</v>
      </c>
      <c r="E8" s="10">
        <f>D8/D$12*100</f>
        <v>39.62264150943396</v>
      </c>
    </row>
    <row r="9" spans="1:5" s="9" customFormat="1" ht="12">
      <c r="A9" s="20" t="s">
        <v>94</v>
      </c>
      <c r="B9" s="9">
        <v>15</v>
      </c>
      <c r="C9" s="11">
        <v>9</v>
      </c>
      <c r="D9" s="11">
        <f>B9+C9</f>
        <v>24</v>
      </c>
      <c r="E9" s="10">
        <f>D9/D$12*100</f>
        <v>22.641509433962266</v>
      </c>
    </row>
    <row r="10" spans="1:5" s="9" customFormat="1" ht="12">
      <c r="A10" s="20" t="s">
        <v>95</v>
      </c>
      <c r="B10" s="9">
        <v>8</v>
      </c>
      <c r="C10" s="11">
        <v>7</v>
      </c>
      <c r="D10" s="11">
        <f>B10+C10</f>
        <v>15</v>
      </c>
      <c r="E10" s="10">
        <f>D10/D$12*100</f>
        <v>14.150943396226415</v>
      </c>
    </row>
    <row r="11" spans="1:5" s="9" customFormat="1" ht="12">
      <c r="A11" s="20" t="s">
        <v>118</v>
      </c>
      <c r="B11" s="101">
        <v>3</v>
      </c>
      <c r="C11" s="11">
        <v>7</v>
      </c>
      <c r="D11" s="11">
        <v>10</v>
      </c>
      <c r="E11" s="10">
        <v>9.4</v>
      </c>
    </row>
    <row r="12" spans="1:5" s="9" customFormat="1" ht="12">
      <c r="A12" s="13" t="s">
        <v>4</v>
      </c>
      <c r="B12" s="14">
        <v>53</v>
      </c>
      <c r="C12" s="19">
        <v>53</v>
      </c>
      <c r="D12" s="44">
        <f>B12+C12</f>
        <v>106</v>
      </c>
      <c r="E12" s="15">
        <f>D12/D$12*100</f>
        <v>100</v>
      </c>
    </row>
    <row r="13" s="32" customFormat="1" ht="11.25">
      <c r="A13" s="31" t="s">
        <v>98</v>
      </c>
    </row>
    <row r="14" ht="12.75">
      <c r="A14" s="31"/>
    </row>
  </sheetData>
  <mergeCells count="3">
    <mergeCell ref="D4:E4"/>
    <mergeCell ref="B4:B5"/>
    <mergeCell ref="C4:C5"/>
  </mergeCells>
  <conditionalFormatting sqref="A14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3" sqref="A3"/>
    </sheetView>
  </sheetViews>
  <sheetFormatPr defaultColWidth="9.140625" defaultRowHeight="12.75"/>
  <cols>
    <col min="1" max="1" width="17.00390625" style="0" customWidth="1"/>
    <col min="2" max="5" width="17.57421875" style="0" customWidth="1"/>
  </cols>
  <sheetData>
    <row r="1" ht="12.75">
      <c r="A1" s="1" t="s">
        <v>102</v>
      </c>
    </row>
    <row r="2" ht="12.75">
      <c r="A2" s="1" t="s">
        <v>154</v>
      </c>
    </row>
    <row r="4" spans="1:5" ht="16.5" customHeight="1">
      <c r="A4" s="2"/>
      <c r="B4" s="112" t="s">
        <v>1</v>
      </c>
      <c r="C4" s="112" t="s">
        <v>2</v>
      </c>
      <c r="D4" s="106" t="s">
        <v>4</v>
      </c>
      <c r="E4" s="106"/>
    </row>
    <row r="5" spans="1:5" ht="25.5" customHeight="1">
      <c r="A5" s="3" t="s">
        <v>10</v>
      </c>
      <c r="B5" s="113"/>
      <c r="C5" s="113"/>
      <c r="D5" s="6" t="s">
        <v>3</v>
      </c>
      <c r="E5" s="5" t="s">
        <v>8</v>
      </c>
    </row>
    <row r="6" spans="1:4" ht="7.5" customHeight="1">
      <c r="A6" s="7"/>
      <c r="B6" s="8"/>
      <c r="C6" s="8"/>
      <c r="D6" s="8"/>
    </row>
    <row r="7" spans="1:5" ht="12.75">
      <c r="A7" s="9" t="s">
        <v>5</v>
      </c>
      <c r="B7" s="9">
        <v>20</v>
      </c>
      <c r="C7" s="11">
        <v>33</v>
      </c>
      <c r="D7" s="9">
        <f>SUM(B7+C7)</f>
        <v>53</v>
      </c>
      <c r="E7" s="10">
        <f>D7/$D7*100</f>
        <v>100</v>
      </c>
    </row>
    <row r="8" spans="1:5" ht="13.5">
      <c r="A8" s="20" t="s">
        <v>6</v>
      </c>
      <c r="B8" s="9">
        <v>20</v>
      </c>
      <c r="C8" s="11" t="s">
        <v>26</v>
      </c>
      <c r="D8" s="9">
        <v>53</v>
      </c>
      <c r="E8" s="10">
        <v>100</v>
      </c>
    </row>
    <row r="9" spans="1:5" s="63" customFormat="1" ht="12.75">
      <c r="A9" s="13" t="s">
        <v>4</v>
      </c>
      <c r="B9" s="14">
        <f>SUM(B7:B8)</f>
        <v>40</v>
      </c>
      <c r="C9" s="14">
        <v>66</v>
      </c>
      <c r="D9" s="14">
        <f>SUM(B9+C9)</f>
        <v>106</v>
      </c>
      <c r="E9" s="15">
        <f>D9/$D9*100</f>
        <v>100</v>
      </c>
    </row>
    <row r="10" s="32" customFormat="1" ht="11.25">
      <c r="A10" s="31" t="s">
        <v>98</v>
      </c>
    </row>
  </sheetData>
  <mergeCells count="3">
    <mergeCell ref="D4:E4"/>
    <mergeCell ref="B4:B5"/>
    <mergeCell ref="C4:C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3" sqref="A13"/>
    </sheetView>
  </sheetViews>
  <sheetFormatPr defaultColWidth="9.140625" defaultRowHeight="12.75"/>
  <cols>
    <col min="1" max="1" width="26.8515625" style="22" customWidth="1"/>
    <col min="2" max="3" width="31.7109375" style="22" customWidth="1"/>
    <col min="4" max="16384" width="9.140625" style="22" customWidth="1"/>
  </cols>
  <sheetData>
    <row r="1" ht="12.75">
      <c r="A1" s="1" t="s">
        <v>103</v>
      </c>
    </row>
    <row r="2" spans="1:2" ht="12.75">
      <c r="A2" s="1" t="s">
        <v>84</v>
      </c>
      <c r="B2" s="27"/>
    </row>
    <row r="3" spans="1:2" ht="12.75" customHeight="1">
      <c r="A3" s="23"/>
      <c r="B3" s="35"/>
    </row>
    <row r="4" spans="1:2" ht="25.5" customHeight="1">
      <c r="A4" s="61" t="s">
        <v>14</v>
      </c>
      <c r="B4" s="4" t="s">
        <v>3</v>
      </c>
    </row>
    <row r="5" spans="1:2" ht="7.5" customHeight="1">
      <c r="A5" s="25"/>
      <c r="B5" s="25"/>
    </row>
    <row r="6" spans="1:2" ht="12" customHeight="1">
      <c r="A6" s="36" t="s">
        <v>19</v>
      </c>
      <c r="B6" s="37">
        <v>7</v>
      </c>
    </row>
    <row r="7" spans="1:2" ht="12" customHeight="1">
      <c r="A7" s="36" t="s">
        <v>13</v>
      </c>
      <c r="B7" s="33">
        <v>6</v>
      </c>
    </row>
    <row r="8" spans="1:2" ht="12" customHeight="1">
      <c r="A8" s="24" t="s">
        <v>11</v>
      </c>
      <c r="B8" s="24">
        <v>6</v>
      </c>
    </row>
    <row r="9" spans="1:2" ht="12" customHeight="1">
      <c r="A9" s="24" t="s">
        <v>20</v>
      </c>
      <c r="B9" s="24">
        <v>5</v>
      </c>
    </row>
    <row r="10" spans="1:2" ht="12" customHeight="1">
      <c r="A10" s="36" t="s">
        <v>72</v>
      </c>
      <c r="B10" s="37">
        <v>4</v>
      </c>
    </row>
    <row r="11" spans="1:2" ht="12" customHeight="1">
      <c r="A11" s="36" t="s">
        <v>69</v>
      </c>
      <c r="B11" s="37">
        <v>4</v>
      </c>
    </row>
    <row r="12" spans="1:2" ht="12" customHeight="1">
      <c r="A12" s="36" t="s">
        <v>17</v>
      </c>
      <c r="B12" s="37">
        <v>3</v>
      </c>
    </row>
    <row r="13" spans="1:2" ht="12" customHeight="1">
      <c r="A13" s="24" t="s">
        <v>111</v>
      </c>
      <c r="B13" s="24">
        <v>16</v>
      </c>
    </row>
    <row r="14" spans="1:2" s="53" customFormat="1" ht="12.75">
      <c r="A14" s="57" t="s">
        <v>41</v>
      </c>
      <c r="B14" s="57">
        <v>1</v>
      </c>
    </row>
    <row r="15" spans="1:2" ht="12.75">
      <c r="A15" s="13" t="s">
        <v>4</v>
      </c>
      <c r="B15" s="13">
        <f>SUM(B6:B14)</f>
        <v>52</v>
      </c>
    </row>
    <row r="16" s="69" customFormat="1" ht="12.75" customHeight="1">
      <c r="A16" s="69" t="s">
        <v>91</v>
      </c>
    </row>
    <row r="17" ht="12.75">
      <c r="A17" s="69" t="s">
        <v>107</v>
      </c>
    </row>
  </sheetData>
  <conditionalFormatting sqref="B15">
    <cfRule type="cellIs" priority="1" dxfId="2" operator="lessThanOrEqual" stopIfTrue="1">
      <formula>2</formula>
    </cfRule>
  </conditionalFormatting>
  <conditionalFormatting sqref="B6:B14">
    <cfRule type="cellIs" priority="2" dxfId="0" operator="lessThanOrEqual" stopIfTrue="1">
      <formula>2</formula>
    </cfRule>
  </conditionalFormatting>
  <printOptions horizontalCentered="1" verticalCentered="1"/>
  <pageMargins left="2.48" right="2.283464566929134" top="0.3937007874015748" bottom="0.6299212598425197" header="0.98425196850393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5" sqref="E5"/>
    </sheetView>
  </sheetViews>
  <sheetFormatPr defaultColWidth="9.140625" defaultRowHeight="12.75"/>
  <cols>
    <col min="1" max="1" width="32.140625" style="0" customWidth="1"/>
    <col min="2" max="3" width="26.00390625" style="0" customWidth="1"/>
  </cols>
  <sheetData>
    <row r="1" ht="12.75">
      <c r="A1" s="1" t="s">
        <v>142</v>
      </c>
    </row>
    <row r="2" ht="12.75">
      <c r="A2" s="1" t="s">
        <v>141</v>
      </c>
    </row>
    <row r="3" ht="12.75">
      <c r="A3" s="28"/>
    </row>
    <row r="4" spans="1:3" ht="16.5" customHeight="1">
      <c r="A4" s="110" t="s">
        <v>58</v>
      </c>
      <c r="B4" s="106" t="s">
        <v>4</v>
      </c>
      <c r="C4" s="106"/>
    </row>
    <row r="5" spans="1:3" ht="25.5" customHeight="1">
      <c r="A5" s="114"/>
      <c r="B5" s="6" t="s">
        <v>3</v>
      </c>
      <c r="C5" s="5" t="s">
        <v>9</v>
      </c>
    </row>
    <row r="6" spans="1:2" ht="7.5" customHeight="1">
      <c r="A6" s="7"/>
      <c r="B6" s="8"/>
    </row>
    <row r="7" spans="1:3" ht="12.75">
      <c r="A7" s="36" t="s">
        <v>28</v>
      </c>
      <c r="B7" s="42">
        <v>45</v>
      </c>
      <c r="C7" s="12">
        <v>42.45283018867924</v>
      </c>
    </row>
    <row r="8" spans="1:3" ht="12.75">
      <c r="A8" s="36" t="s">
        <v>27</v>
      </c>
      <c r="B8" s="42">
        <v>25</v>
      </c>
      <c r="C8" s="12">
        <v>23.58490566037736</v>
      </c>
    </row>
    <row r="9" spans="1:3" ht="12.75">
      <c r="A9" s="36" t="s">
        <v>33</v>
      </c>
      <c r="B9" s="42">
        <v>14</v>
      </c>
      <c r="C9" s="12">
        <v>13.20754716981132</v>
      </c>
    </row>
    <row r="10" spans="1:3" ht="12.75">
      <c r="A10" s="36" t="s">
        <v>30</v>
      </c>
      <c r="B10" s="42">
        <v>10</v>
      </c>
      <c r="C10" s="12">
        <v>9.433962264150944</v>
      </c>
    </row>
    <row r="11" spans="1:3" ht="12.75">
      <c r="A11" s="36" t="s">
        <v>32</v>
      </c>
      <c r="B11" s="42">
        <v>5</v>
      </c>
      <c r="C11" s="12">
        <v>4.716981132075472</v>
      </c>
    </row>
    <row r="12" spans="1:3" ht="12.75">
      <c r="A12" s="36" t="s">
        <v>29</v>
      </c>
      <c r="B12" s="42">
        <v>3</v>
      </c>
      <c r="C12" s="12">
        <v>2.8301886792452833</v>
      </c>
    </row>
    <row r="13" spans="1:3" ht="12.75">
      <c r="A13" s="36" t="s">
        <v>12</v>
      </c>
      <c r="B13" s="42">
        <v>4</v>
      </c>
      <c r="C13" s="12">
        <v>3.7</v>
      </c>
    </row>
    <row r="14" spans="1:3" ht="12.75">
      <c r="A14" s="38" t="s">
        <v>4</v>
      </c>
      <c r="B14" s="19">
        <v>106</v>
      </c>
      <c r="C14" s="15">
        <v>100</v>
      </c>
    </row>
    <row r="15" spans="1:6" s="9" customFormat="1" ht="12.75">
      <c r="A15"/>
      <c r="B15"/>
      <c r="C15"/>
      <c r="D15" s="12"/>
      <c r="E15" s="11"/>
      <c r="F15" s="10"/>
    </row>
    <row r="16" spans="1:6" s="9" customFormat="1" ht="12.75">
      <c r="A16"/>
      <c r="B16"/>
      <c r="C16"/>
      <c r="D16" s="12"/>
      <c r="E16" s="11"/>
      <c r="F16" s="10"/>
    </row>
  </sheetData>
  <mergeCells count="2">
    <mergeCell ref="B4:C4"/>
    <mergeCell ref="A4:A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6"/>
  <sheetViews>
    <sheetView workbookViewId="0" topLeftCell="A1">
      <selection activeCell="A27" sqref="A27"/>
    </sheetView>
  </sheetViews>
  <sheetFormatPr defaultColWidth="9.140625" defaultRowHeight="12.75"/>
  <sheetData>
    <row r="23" ht="23.25">
      <c r="A23" s="26" t="s">
        <v>87</v>
      </c>
    </row>
    <row r="24" ht="24" customHeight="1">
      <c r="A24" s="26"/>
    </row>
    <row r="26" s="1" customFormat="1" ht="12.75">
      <c r="A26" s="1" t="s">
        <v>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27" sqref="B27"/>
    </sheetView>
  </sheetViews>
  <sheetFormatPr defaultColWidth="9.140625" defaultRowHeight="12.75"/>
  <cols>
    <col min="1" max="1" width="32.140625" style="0" customWidth="1"/>
    <col min="2" max="5" width="15.00390625" style="0" customWidth="1"/>
  </cols>
  <sheetData>
    <row r="1" ht="12.75">
      <c r="A1" s="1" t="s">
        <v>144</v>
      </c>
    </row>
    <row r="2" ht="12.75">
      <c r="A2" s="1" t="s">
        <v>155</v>
      </c>
    </row>
    <row r="3" spans="1:8" ht="12.75">
      <c r="A3" s="28"/>
      <c r="B3" s="28"/>
      <c r="C3" s="28"/>
      <c r="D3" s="28"/>
      <c r="E3" s="28"/>
      <c r="F3" s="27"/>
      <c r="G3" s="27"/>
      <c r="H3" s="27"/>
    </row>
    <row r="4" spans="1:6" s="9" customFormat="1" ht="16.5" customHeight="1">
      <c r="A4" s="110" t="s">
        <v>58</v>
      </c>
      <c r="B4" s="112" t="s">
        <v>5</v>
      </c>
      <c r="C4" s="112" t="s">
        <v>6</v>
      </c>
      <c r="D4" s="106" t="s">
        <v>4</v>
      </c>
      <c r="E4" s="106"/>
      <c r="F4" s="7"/>
    </row>
    <row r="5" spans="1:5" s="9" customFormat="1" ht="25.5" customHeight="1">
      <c r="A5" s="114"/>
      <c r="B5" s="113"/>
      <c r="C5" s="113"/>
      <c r="D5" s="4" t="s">
        <v>3</v>
      </c>
      <c r="E5" s="5" t="s">
        <v>8</v>
      </c>
    </row>
    <row r="6" spans="1:3" ht="7.5" customHeight="1">
      <c r="A6" s="7"/>
      <c r="B6" s="8"/>
      <c r="C6" s="8"/>
    </row>
    <row r="7" spans="1:5" s="9" customFormat="1" ht="13.5">
      <c r="A7" s="20" t="s">
        <v>28</v>
      </c>
      <c r="B7" s="9">
        <v>15</v>
      </c>
      <c r="C7" s="11" t="s">
        <v>143</v>
      </c>
      <c r="D7" s="11">
        <v>45</v>
      </c>
      <c r="E7" s="10">
        <f>D7/D$12*100</f>
        <v>42.45283018867924</v>
      </c>
    </row>
    <row r="8" spans="1:5" s="9" customFormat="1" ht="12">
      <c r="A8" s="20" t="s">
        <v>27</v>
      </c>
      <c r="B8" s="9">
        <v>13</v>
      </c>
      <c r="C8" s="11">
        <v>12</v>
      </c>
      <c r="D8" s="11">
        <v>25</v>
      </c>
      <c r="E8" s="10">
        <f>D8/D$12*100</f>
        <v>23.58490566037736</v>
      </c>
    </row>
    <row r="9" spans="1:5" s="9" customFormat="1" ht="12">
      <c r="A9" s="20" t="s">
        <v>33</v>
      </c>
      <c r="B9" s="9">
        <v>11</v>
      </c>
      <c r="C9" s="11">
        <v>3</v>
      </c>
      <c r="D9" s="11">
        <v>14</v>
      </c>
      <c r="E9" s="10">
        <f>D9/D$12*100</f>
        <v>13.20754716981132</v>
      </c>
    </row>
    <row r="10" spans="1:5" s="9" customFormat="1" ht="12">
      <c r="A10" s="25" t="s">
        <v>29</v>
      </c>
      <c r="B10" s="7">
        <v>0</v>
      </c>
      <c r="C10" s="11">
        <v>3</v>
      </c>
      <c r="D10" s="11">
        <v>3</v>
      </c>
      <c r="E10" s="10">
        <f>D10/D$12*100</f>
        <v>2.8301886792452833</v>
      </c>
    </row>
    <row r="11" spans="1:5" s="9" customFormat="1" ht="12">
      <c r="A11" s="20" t="s">
        <v>12</v>
      </c>
      <c r="B11" s="9">
        <v>14</v>
      </c>
      <c r="C11" s="102">
        <v>5</v>
      </c>
      <c r="D11" s="11">
        <v>19</v>
      </c>
      <c r="E11" s="10">
        <f>D11/D$12*100</f>
        <v>17.92452830188679</v>
      </c>
    </row>
    <row r="12" spans="1:5" s="9" customFormat="1" ht="12">
      <c r="A12" s="13" t="s">
        <v>4</v>
      </c>
      <c r="B12" s="21">
        <f>SUM(B7:B11)</f>
        <v>53</v>
      </c>
      <c r="C12" s="21">
        <v>53</v>
      </c>
      <c r="D12" s="21">
        <f>SUM(D7:D11)</f>
        <v>106</v>
      </c>
      <c r="E12" s="15">
        <v>100</v>
      </c>
    </row>
    <row r="13" s="32" customFormat="1" ht="11.25">
      <c r="A13" s="31"/>
    </row>
  </sheetData>
  <mergeCells count="4">
    <mergeCell ref="A4:A5"/>
    <mergeCell ref="D4:E4"/>
    <mergeCell ref="B4:B5"/>
    <mergeCell ref="C4:C5"/>
  </mergeCells>
  <conditionalFormatting sqref="B7:E12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9" sqref="C19"/>
    </sheetView>
  </sheetViews>
  <sheetFormatPr defaultColWidth="9.140625" defaultRowHeight="12.75"/>
  <cols>
    <col min="1" max="1" width="27.8515625" style="0" customWidth="1"/>
    <col min="2" max="3" width="25.28125" style="0" customWidth="1"/>
  </cols>
  <sheetData>
    <row r="1" ht="12.75">
      <c r="A1" s="1" t="s">
        <v>145</v>
      </c>
    </row>
    <row r="2" ht="12.75">
      <c r="A2" s="1" t="s">
        <v>146</v>
      </c>
    </row>
    <row r="3" ht="12.75">
      <c r="C3" s="28"/>
    </row>
    <row r="4" spans="1:3" ht="14.25" customHeight="1">
      <c r="A4" s="115" t="s">
        <v>59</v>
      </c>
      <c r="B4" s="106" t="s">
        <v>4</v>
      </c>
      <c r="C4" s="106"/>
    </row>
    <row r="5" spans="1:3" ht="25.5" customHeight="1">
      <c r="A5" s="116"/>
      <c r="B5" s="6" t="s">
        <v>3</v>
      </c>
      <c r="C5" s="5" t="s">
        <v>9</v>
      </c>
    </row>
    <row r="6" spans="1:3" ht="7.5" customHeight="1">
      <c r="A6" s="7"/>
      <c r="B6" s="8"/>
      <c r="C6" s="9"/>
    </row>
    <row r="7" spans="1:3" ht="12.75">
      <c r="A7" s="36" t="s">
        <v>40</v>
      </c>
      <c r="B7" s="17">
        <v>52</v>
      </c>
      <c r="C7" s="10">
        <v>51.48514851485149</v>
      </c>
    </row>
    <row r="8" spans="1:3" ht="12.75">
      <c r="A8" s="36" t="s">
        <v>36</v>
      </c>
      <c r="B8" s="17">
        <v>17</v>
      </c>
      <c r="C8" s="10">
        <v>16.831683168316832</v>
      </c>
    </row>
    <row r="9" spans="1:3" ht="12.75">
      <c r="A9" s="36" t="s">
        <v>35</v>
      </c>
      <c r="B9" s="17">
        <v>15</v>
      </c>
      <c r="C9" s="10">
        <v>14.85148514851485</v>
      </c>
    </row>
    <row r="10" spans="1:3" ht="12.75">
      <c r="A10" s="36" t="s">
        <v>113</v>
      </c>
      <c r="B10" s="17">
        <v>8</v>
      </c>
      <c r="C10" s="10">
        <v>7.920792079207921</v>
      </c>
    </row>
    <row r="11" spans="1:3" ht="12.75">
      <c r="A11" s="36" t="s">
        <v>37</v>
      </c>
      <c r="B11" s="17">
        <v>6</v>
      </c>
      <c r="C11" s="10">
        <v>5.9405940594059405</v>
      </c>
    </row>
    <row r="12" spans="1:3" ht="12.75">
      <c r="A12" s="36" t="s">
        <v>12</v>
      </c>
      <c r="B12" s="17">
        <v>3</v>
      </c>
      <c r="C12" s="10">
        <v>2.9702970297029703</v>
      </c>
    </row>
    <row r="13" spans="1:3" s="48" customFormat="1" ht="12.75">
      <c r="A13" s="45" t="s">
        <v>41</v>
      </c>
      <c r="B13" s="50">
        <v>5</v>
      </c>
      <c r="C13" s="54" t="s">
        <v>15</v>
      </c>
    </row>
    <row r="14" spans="1:3" ht="12.75">
      <c r="A14" s="13" t="s">
        <v>4</v>
      </c>
      <c r="B14" s="19">
        <v>106</v>
      </c>
      <c r="C14" s="15">
        <v>100</v>
      </c>
    </row>
  </sheetData>
  <mergeCells count="2">
    <mergeCell ref="B4:C4"/>
    <mergeCell ref="A4:A5"/>
  </mergeCells>
  <conditionalFormatting sqref="B7:C14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3" width="28.57421875" style="0" customWidth="1"/>
  </cols>
  <sheetData>
    <row r="1" ht="13.5" customHeight="1">
      <c r="A1" s="1" t="s">
        <v>148</v>
      </c>
    </row>
    <row r="2" ht="13.5" customHeight="1">
      <c r="A2" s="1" t="s">
        <v>147</v>
      </c>
    </row>
    <row r="3" ht="12.75">
      <c r="C3" s="28"/>
    </row>
    <row r="4" spans="1:3" ht="14.25" customHeight="1">
      <c r="A4" s="2"/>
      <c r="B4" s="106" t="s">
        <v>4</v>
      </c>
      <c r="C4" s="106"/>
    </row>
    <row r="5" spans="1:3" ht="25.5" customHeight="1">
      <c r="A5" s="3" t="s">
        <v>76</v>
      </c>
      <c r="B5" s="6" t="s">
        <v>3</v>
      </c>
      <c r="C5" s="5" t="s">
        <v>9</v>
      </c>
    </row>
    <row r="6" spans="1:3" ht="7.5" customHeight="1">
      <c r="A6" s="7"/>
      <c r="B6" s="8"/>
      <c r="C6" s="9"/>
    </row>
    <row r="7" spans="1:3" ht="12.75">
      <c r="A7" s="9" t="s">
        <v>134</v>
      </c>
      <c r="B7" s="17">
        <v>6</v>
      </c>
      <c r="C7" s="10">
        <v>5.7</v>
      </c>
    </row>
    <row r="8" spans="1:3" ht="12.75">
      <c r="A8" s="20" t="s">
        <v>78</v>
      </c>
      <c r="B8" s="17">
        <v>32</v>
      </c>
      <c r="C8" s="10">
        <v>30.476190476190478</v>
      </c>
    </row>
    <row r="9" spans="1:3" ht="12.75">
      <c r="A9" s="20" t="s">
        <v>79</v>
      </c>
      <c r="B9" s="17">
        <v>32</v>
      </c>
      <c r="C9" s="10">
        <v>30.476190476190478</v>
      </c>
    </row>
    <row r="10" spans="1:3" ht="12.75">
      <c r="A10" s="20" t="s">
        <v>80</v>
      </c>
      <c r="B10" s="17">
        <v>21</v>
      </c>
      <c r="C10" s="10">
        <v>20</v>
      </c>
    </row>
    <row r="11" spans="1:3" ht="12.75">
      <c r="A11" s="20" t="s">
        <v>81</v>
      </c>
      <c r="B11" s="17">
        <v>9</v>
      </c>
      <c r="C11" s="10">
        <v>8.571428571428571</v>
      </c>
    </row>
    <row r="12" spans="1:3" ht="12.75">
      <c r="A12" s="20" t="s">
        <v>114</v>
      </c>
      <c r="B12" s="17">
        <v>5</v>
      </c>
      <c r="C12" s="10">
        <v>4.761904761904762</v>
      </c>
    </row>
    <row r="13" spans="1:3" s="48" customFormat="1" ht="12.75">
      <c r="A13" s="68" t="s">
        <v>41</v>
      </c>
      <c r="B13" s="50">
        <v>1</v>
      </c>
      <c r="C13" s="54" t="s">
        <v>15</v>
      </c>
    </row>
    <row r="14" spans="1:3" ht="12.75">
      <c r="A14" s="13" t="s">
        <v>4</v>
      </c>
      <c r="B14" s="19">
        <f>SUM(B7:B13)</f>
        <v>106</v>
      </c>
      <c r="C14" s="15">
        <v>100</v>
      </c>
    </row>
  </sheetData>
  <mergeCells count="1">
    <mergeCell ref="B4:C4"/>
  </mergeCells>
  <conditionalFormatting sqref="B7:C14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1">
      <selection activeCell="H21" sqref="H21"/>
    </sheetView>
  </sheetViews>
  <sheetFormatPr defaultColWidth="9.140625" defaultRowHeight="12.75"/>
  <sheetData>
    <row r="23" ht="23.25">
      <c r="A23" s="26" t="s">
        <v>74</v>
      </c>
    </row>
    <row r="24" ht="24" customHeight="1">
      <c r="A24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29" sqref="B29"/>
    </sheetView>
  </sheetViews>
  <sheetFormatPr defaultColWidth="9.140625" defaultRowHeight="12.75"/>
  <cols>
    <col min="1" max="1" width="26.28125" style="0" customWidth="1"/>
    <col min="2" max="2" width="36.57421875" style="0" customWidth="1"/>
    <col min="3" max="4" width="17.7109375" style="0" customWidth="1"/>
  </cols>
  <sheetData>
    <row r="1" ht="12.75">
      <c r="A1" s="1" t="s">
        <v>104</v>
      </c>
    </row>
    <row r="2" ht="12.75">
      <c r="A2" s="1" t="s">
        <v>116</v>
      </c>
    </row>
    <row r="3" spans="1:4" ht="12.75">
      <c r="A3" s="27"/>
      <c r="B3" s="27"/>
      <c r="C3" s="27"/>
      <c r="D3" s="27"/>
    </row>
    <row r="4" spans="1:2" ht="21" customHeight="1">
      <c r="A4" s="95" t="s">
        <v>115</v>
      </c>
      <c r="B4" s="6" t="s">
        <v>4</v>
      </c>
    </row>
    <row r="5" spans="1:2" ht="7.5" customHeight="1">
      <c r="A5" s="7"/>
      <c r="B5" s="9"/>
    </row>
    <row r="6" spans="1:2" ht="12.75">
      <c r="A6" s="94" t="s">
        <v>1</v>
      </c>
      <c r="B6" s="9">
        <v>38</v>
      </c>
    </row>
    <row r="7" spans="1:2" ht="12.75">
      <c r="A7" s="94" t="s">
        <v>2</v>
      </c>
      <c r="B7" s="7">
        <v>5</v>
      </c>
    </row>
    <row r="8" spans="1:2" ht="12.75">
      <c r="A8" s="13" t="s">
        <v>4</v>
      </c>
      <c r="B8" s="14">
        <f>SUM(B6:B7)</f>
        <v>43</v>
      </c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1.421875" style="0" customWidth="1"/>
    <col min="2" max="2" width="31.421875" style="0" customWidth="1"/>
    <col min="3" max="5" width="12.421875" style="0" customWidth="1"/>
  </cols>
  <sheetData>
    <row r="1" ht="12.75">
      <c r="A1" s="1" t="s">
        <v>119</v>
      </c>
    </row>
    <row r="2" ht="12.75">
      <c r="A2" s="1" t="s">
        <v>106</v>
      </c>
    </row>
    <row r="4" spans="1:2" ht="21.75" customHeight="1">
      <c r="A4" s="95" t="s">
        <v>23</v>
      </c>
      <c r="B4" s="6" t="s">
        <v>4</v>
      </c>
    </row>
    <row r="5" spans="1:2" ht="7.5" customHeight="1">
      <c r="A5" s="9"/>
      <c r="B5" s="9"/>
    </row>
    <row r="6" spans="1:2" ht="12.75">
      <c r="A6" s="20" t="s">
        <v>117</v>
      </c>
      <c r="B6" s="9">
        <v>4</v>
      </c>
    </row>
    <row r="7" spans="1:2" ht="12.75">
      <c r="A7" s="20" t="s">
        <v>118</v>
      </c>
      <c r="B7" s="9">
        <v>38</v>
      </c>
    </row>
    <row r="8" spans="1:2" ht="12.75">
      <c r="A8" s="13" t="s">
        <v>4</v>
      </c>
      <c r="B8" s="14">
        <f>SUM(B6:B7)</f>
        <v>42</v>
      </c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7" sqref="B7:B8"/>
    </sheetView>
  </sheetViews>
  <sheetFormatPr defaultColWidth="9.140625" defaultRowHeight="12.75"/>
  <cols>
    <col min="1" max="1" width="28.28125" style="0" customWidth="1"/>
    <col min="2" max="2" width="23.57421875" style="0" customWidth="1"/>
  </cols>
  <sheetData>
    <row r="1" ht="12.75">
      <c r="A1" s="1" t="s">
        <v>120</v>
      </c>
    </row>
    <row r="2" ht="12.75">
      <c r="A2" s="1" t="s">
        <v>121</v>
      </c>
    </row>
    <row r="3" ht="12.75">
      <c r="A3" s="28"/>
    </row>
    <row r="4" spans="1:2" ht="21" customHeight="1">
      <c r="A4" s="3" t="s">
        <v>10</v>
      </c>
      <c r="B4" s="6" t="s">
        <v>4</v>
      </c>
    </row>
    <row r="5" ht="7.5" customHeight="1">
      <c r="A5" s="7"/>
    </row>
    <row r="6" spans="1:2" ht="12.75">
      <c r="A6" s="9" t="s">
        <v>5</v>
      </c>
      <c r="B6" s="17">
        <v>3</v>
      </c>
    </row>
    <row r="7" spans="1:2" ht="12.75">
      <c r="A7" s="20" t="s">
        <v>6</v>
      </c>
      <c r="B7" s="17">
        <v>8</v>
      </c>
    </row>
    <row r="8" spans="1:2" s="18" customFormat="1" ht="12.75">
      <c r="A8" s="20" t="s">
        <v>7</v>
      </c>
      <c r="B8" s="17">
        <v>32</v>
      </c>
    </row>
    <row r="9" spans="1:2" ht="12.75">
      <c r="A9" s="13" t="s">
        <v>4</v>
      </c>
      <c r="B9" s="19">
        <v>43</v>
      </c>
    </row>
  </sheetData>
  <conditionalFormatting sqref="B6:B9">
    <cfRule type="cellIs" priority="1" dxfId="2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6" sqref="B16"/>
    </sheetView>
  </sheetViews>
  <sheetFormatPr defaultColWidth="9.140625" defaultRowHeight="12.75"/>
  <cols>
    <col min="1" max="1" width="25.00390625" style="22" customWidth="1"/>
    <col min="2" max="2" width="30.28125" style="22" customWidth="1"/>
    <col min="3" max="16384" width="9.140625" style="22" customWidth="1"/>
  </cols>
  <sheetData>
    <row r="1" ht="14.25">
      <c r="A1" s="1" t="s">
        <v>122</v>
      </c>
    </row>
    <row r="2" ht="12.75">
      <c r="A2" s="1" t="s">
        <v>105</v>
      </c>
    </row>
    <row r="3" ht="12.75" customHeight="1">
      <c r="A3" s="23"/>
    </row>
    <row r="4" spans="1:2" ht="21" customHeight="1">
      <c r="A4" s="61" t="s">
        <v>14</v>
      </c>
      <c r="B4" s="6" t="s">
        <v>4</v>
      </c>
    </row>
    <row r="5" ht="7.5" customHeight="1">
      <c r="A5" s="25"/>
    </row>
    <row r="6" spans="1:2" ht="12" customHeight="1">
      <c r="A6" s="24" t="s">
        <v>71</v>
      </c>
      <c r="B6" s="24">
        <v>23</v>
      </c>
    </row>
    <row r="7" spans="1:2" ht="12" customHeight="1">
      <c r="A7" s="36" t="s">
        <v>13</v>
      </c>
      <c r="B7" s="24">
        <v>7</v>
      </c>
    </row>
    <row r="8" spans="1:2" ht="12" customHeight="1">
      <c r="A8" s="36" t="s">
        <v>11</v>
      </c>
      <c r="B8" s="24">
        <v>3</v>
      </c>
    </row>
    <row r="9" spans="1:2" ht="12" customHeight="1">
      <c r="A9" s="24" t="s">
        <v>111</v>
      </c>
      <c r="B9" s="24">
        <v>7</v>
      </c>
    </row>
    <row r="10" spans="1:2" ht="12.75">
      <c r="A10" s="13" t="s">
        <v>4</v>
      </c>
      <c r="B10" s="13">
        <v>40</v>
      </c>
    </row>
    <row r="11" s="69" customFormat="1" ht="11.25">
      <c r="A11" s="69" t="s">
        <v>123</v>
      </c>
    </row>
  </sheetData>
  <printOptions horizontalCentered="1" verticalCentered="1"/>
  <pageMargins left="0.984251968503937" right="0.984251968503937" top="0.7874015748031497" bottom="0.7874015748031497" header="0.98425196850393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D27" sqref="D27"/>
    </sheetView>
  </sheetViews>
  <sheetFormatPr defaultColWidth="9.140625" defaultRowHeight="12.75"/>
  <cols>
    <col min="1" max="1" width="32.140625" style="0" customWidth="1"/>
    <col min="2" max="2" width="28.57421875" style="0" customWidth="1"/>
  </cols>
  <sheetData>
    <row r="1" ht="12.75">
      <c r="A1" s="1" t="s">
        <v>125</v>
      </c>
    </row>
    <row r="2" ht="12.75">
      <c r="A2" s="1" t="s">
        <v>126</v>
      </c>
    </row>
    <row r="3" ht="12.75">
      <c r="A3" s="28"/>
    </row>
    <row r="4" spans="1:2" ht="21" customHeight="1">
      <c r="A4" s="60" t="s">
        <v>58</v>
      </c>
      <c r="B4" s="6" t="s">
        <v>4</v>
      </c>
    </row>
    <row r="5" spans="1:2" ht="7.5" customHeight="1">
      <c r="A5" s="7"/>
      <c r="B5" s="8"/>
    </row>
    <row r="6" spans="1:2" ht="12.75">
      <c r="A6" s="36" t="s">
        <v>44</v>
      </c>
      <c r="B6" s="42">
        <v>16</v>
      </c>
    </row>
    <row r="7" spans="1:2" ht="12.75">
      <c r="A7" s="36" t="s">
        <v>33</v>
      </c>
      <c r="B7" s="42">
        <v>9</v>
      </c>
    </row>
    <row r="8" spans="1:2" ht="12.75">
      <c r="A8" s="36" t="s">
        <v>45</v>
      </c>
      <c r="B8" s="42">
        <v>7</v>
      </c>
    </row>
    <row r="9" spans="1:2" ht="12.75">
      <c r="A9" s="36" t="s">
        <v>27</v>
      </c>
      <c r="B9" s="42">
        <v>3</v>
      </c>
    </row>
    <row r="10" spans="1:2" ht="12.75">
      <c r="A10" s="36" t="s">
        <v>28</v>
      </c>
      <c r="B10" s="42">
        <v>3</v>
      </c>
    </row>
    <row r="11" spans="1:2" ht="12.75">
      <c r="A11" s="36" t="s">
        <v>12</v>
      </c>
      <c r="B11" s="42">
        <v>5</v>
      </c>
    </row>
    <row r="12" spans="1:2" ht="12.75">
      <c r="A12" s="38" t="s">
        <v>4</v>
      </c>
      <c r="B12" s="19">
        <v>43</v>
      </c>
    </row>
  </sheetData>
  <conditionalFormatting sqref="B6:B12">
    <cfRule type="cellIs" priority="1" dxfId="2" operator="lessThanOrEqual" stopIfTrue="1">
      <formula>2</formula>
    </cfRule>
  </conditionalFormatting>
  <printOptions horizontalCentered="1" verticalCentered="1"/>
  <pageMargins left="1.26" right="1.56" top="1.43" bottom="2.34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2.75"/>
  <cols>
    <col min="1" max="1" width="42.8515625" style="0" customWidth="1"/>
    <col min="2" max="2" width="13.7109375" style="0" customWidth="1"/>
  </cols>
  <sheetData>
    <row r="1" ht="12.75">
      <c r="A1" s="1" t="s">
        <v>132</v>
      </c>
    </row>
    <row r="2" ht="12.75">
      <c r="A2" s="1" t="s">
        <v>124</v>
      </c>
    </row>
    <row r="3" ht="12.75">
      <c r="A3" s="28"/>
    </row>
    <row r="4" spans="1:2" ht="25.5" customHeight="1">
      <c r="A4" s="3" t="s">
        <v>59</v>
      </c>
      <c r="B4" s="6" t="s">
        <v>4</v>
      </c>
    </row>
    <row r="5" spans="1:2" ht="7.5" customHeight="1">
      <c r="A5" s="7"/>
      <c r="B5" s="8"/>
    </row>
    <row r="6" spans="1:2" ht="12.75">
      <c r="A6" s="7" t="s">
        <v>56</v>
      </c>
      <c r="B6" s="17">
        <v>22</v>
      </c>
    </row>
    <row r="7" spans="1:2" ht="12.75">
      <c r="A7" s="7" t="s">
        <v>113</v>
      </c>
      <c r="B7" s="17">
        <v>7</v>
      </c>
    </row>
    <row r="8" spans="1:2" ht="12.75">
      <c r="A8" s="7" t="s">
        <v>40</v>
      </c>
      <c r="B8" s="17">
        <v>5</v>
      </c>
    </row>
    <row r="9" spans="1:2" ht="24">
      <c r="A9" s="96" t="s">
        <v>127</v>
      </c>
      <c r="B9" s="17">
        <v>4</v>
      </c>
    </row>
    <row r="10" spans="1:2" ht="12.75">
      <c r="A10" s="7" t="s">
        <v>12</v>
      </c>
      <c r="B10" s="17">
        <v>2</v>
      </c>
    </row>
    <row r="11" spans="1:2" s="48" customFormat="1" ht="12.75">
      <c r="A11" s="45" t="s">
        <v>41</v>
      </c>
      <c r="B11" s="50">
        <v>3</v>
      </c>
    </row>
    <row r="12" spans="1:2" ht="12.75">
      <c r="A12" s="13" t="s">
        <v>4</v>
      </c>
      <c r="B12" s="19">
        <f>SUM(B6:B11)</f>
        <v>43</v>
      </c>
    </row>
  </sheetData>
  <conditionalFormatting sqref="A6:B13">
    <cfRule type="cellIs" priority="1" dxfId="0" operator="greater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3" width="11.7109375" style="0" customWidth="1"/>
    <col min="4" max="4" width="0.85546875" style="0" customWidth="1"/>
    <col min="5" max="6" width="11.7109375" style="0" customWidth="1"/>
    <col min="7" max="7" width="0.85546875" style="0" customWidth="1"/>
    <col min="8" max="9" width="11.7109375" style="0" customWidth="1"/>
  </cols>
  <sheetData>
    <row r="1" ht="12.75">
      <c r="A1" s="1" t="s">
        <v>63</v>
      </c>
    </row>
    <row r="2" spans="6:8" ht="12.75">
      <c r="F2" s="28"/>
      <c r="G2" s="28"/>
      <c r="H2" s="28"/>
    </row>
    <row r="3" spans="1:9" ht="16.5" customHeight="1">
      <c r="A3" s="74"/>
      <c r="B3" s="103" t="s">
        <v>1</v>
      </c>
      <c r="C3" s="103"/>
      <c r="D3" s="75"/>
      <c r="E3" s="103" t="s">
        <v>2</v>
      </c>
      <c r="F3" s="104"/>
      <c r="G3" s="76"/>
      <c r="H3" s="104" t="s">
        <v>4</v>
      </c>
      <c r="I3" s="103"/>
    </row>
    <row r="4" spans="1:9" ht="25.5" customHeight="1">
      <c r="A4" s="77" t="s">
        <v>23</v>
      </c>
      <c r="B4" s="78" t="s">
        <v>3</v>
      </c>
      <c r="C4" s="79" t="s">
        <v>8</v>
      </c>
      <c r="D4" s="79"/>
      <c r="E4" s="64" t="s">
        <v>3</v>
      </c>
      <c r="F4" s="79" t="s">
        <v>8</v>
      </c>
      <c r="G4" s="79"/>
      <c r="H4" s="64" t="s">
        <v>3</v>
      </c>
      <c r="I4" s="79" t="s">
        <v>9</v>
      </c>
    </row>
    <row r="5" spans="1:9" ht="7.5" customHeight="1">
      <c r="A5" s="25"/>
      <c r="B5" s="80"/>
      <c r="C5" s="80"/>
      <c r="D5" s="80"/>
      <c r="E5" s="80"/>
      <c r="F5" s="80"/>
      <c r="G5" s="80"/>
      <c r="H5" s="80"/>
      <c r="I5" s="22"/>
    </row>
    <row r="6" spans="1:9" ht="12.75">
      <c r="A6" s="9" t="s">
        <v>0</v>
      </c>
      <c r="B6" s="24">
        <v>5</v>
      </c>
      <c r="C6" s="81">
        <f>B6/B$12*100</f>
        <v>1.6233766233766231</v>
      </c>
      <c r="D6" s="81"/>
      <c r="E6" s="82">
        <v>6</v>
      </c>
      <c r="F6" s="81">
        <f>E6/E$12*100</f>
        <v>2.727272727272727</v>
      </c>
      <c r="G6" s="81"/>
      <c r="H6" s="83">
        <f aca="true" t="shared" si="0" ref="H6:H12">B6+E6</f>
        <v>11</v>
      </c>
      <c r="I6" s="81">
        <f>H6/H$12*100</f>
        <v>2.083333333333333</v>
      </c>
    </row>
    <row r="7" spans="1:9" ht="12.75">
      <c r="A7" s="84" t="s">
        <v>80</v>
      </c>
      <c r="B7" s="24">
        <v>19</v>
      </c>
      <c r="C7" s="81">
        <f aca="true" t="shared" si="1" ref="C7:C12">B7/B$12*100</f>
        <v>6.1688311688311686</v>
      </c>
      <c r="D7" s="81"/>
      <c r="E7" s="82">
        <v>14</v>
      </c>
      <c r="F7" s="81">
        <f aca="true" t="shared" si="2" ref="F7:F12">E7/E$12*100</f>
        <v>6.363636363636363</v>
      </c>
      <c r="G7" s="81"/>
      <c r="H7" s="83">
        <f t="shared" si="0"/>
        <v>33</v>
      </c>
      <c r="I7" s="81">
        <f aca="true" t="shared" si="3" ref="I7:I12">H7/H$12*100</f>
        <v>6.25</v>
      </c>
    </row>
    <row r="8" spans="1:9" ht="12.75">
      <c r="A8" s="84" t="s">
        <v>94</v>
      </c>
      <c r="B8" s="24">
        <v>16</v>
      </c>
      <c r="C8" s="81">
        <f t="shared" si="1"/>
        <v>5.194805194805195</v>
      </c>
      <c r="D8" s="81"/>
      <c r="E8" s="82">
        <v>9</v>
      </c>
      <c r="F8" s="81">
        <f t="shared" si="2"/>
        <v>4.090909090909091</v>
      </c>
      <c r="G8" s="81"/>
      <c r="H8" s="83">
        <f t="shared" si="0"/>
        <v>25</v>
      </c>
      <c r="I8" s="81">
        <f t="shared" si="3"/>
        <v>4.734848484848484</v>
      </c>
    </row>
    <row r="9" spans="1:9" ht="12.75">
      <c r="A9" s="84" t="s">
        <v>95</v>
      </c>
      <c r="B9" s="24">
        <v>40</v>
      </c>
      <c r="C9" s="81">
        <f t="shared" si="1"/>
        <v>12.987012987012985</v>
      </c>
      <c r="D9" s="81"/>
      <c r="E9" s="82">
        <v>43</v>
      </c>
      <c r="F9" s="81">
        <f t="shared" si="2"/>
        <v>19.545454545454547</v>
      </c>
      <c r="G9" s="81"/>
      <c r="H9" s="83">
        <f t="shared" si="0"/>
        <v>83</v>
      </c>
      <c r="I9" s="81">
        <f t="shared" si="3"/>
        <v>15.719696969696969</v>
      </c>
    </row>
    <row r="10" spans="1:9" ht="12.75">
      <c r="A10" s="84" t="s">
        <v>96</v>
      </c>
      <c r="B10" s="24">
        <v>36</v>
      </c>
      <c r="C10" s="81">
        <f t="shared" si="1"/>
        <v>11.688311688311687</v>
      </c>
      <c r="D10" s="81"/>
      <c r="E10" s="82">
        <v>49</v>
      </c>
      <c r="F10" s="81">
        <f t="shared" si="2"/>
        <v>22.272727272727273</v>
      </c>
      <c r="G10" s="81"/>
      <c r="H10" s="83">
        <f t="shared" si="0"/>
        <v>85</v>
      </c>
      <c r="I10" s="81">
        <f t="shared" si="3"/>
        <v>16.098484848484848</v>
      </c>
    </row>
    <row r="11" spans="1:9" ht="12.75">
      <c r="A11" s="84" t="s">
        <v>97</v>
      </c>
      <c r="B11" s="25">
        <v>192</v>
      </c>
      <c r="C11" s="81">
        <f t="shared" si="1"/>
        <v>62.33766233766234</v>
      </c>
      <c r="D11" s="85"/>
      <c r="E11" s="82">
        <v>99</v>
      </c>
      <c r="F11" s="81">
        <f t="shared" si="2"/>
        <v>45</v>
      </c>
      <c r="G11" s="85"/>
      <c r="H11" s="83">
        <f t="shared" si="0"/>
        <v>291</v>
      </c>
      <c r="I11" s="81">
        <f t="shared" si="3"/>
        <v>55.11363636363637</v>
      </c>
    </row>
    <row r="12" spans="1:9" ht="12.75">
      <c r="A12" s="13" t="s">
        <v>4</v>
      </c>
      <c r="B12" s="13">
        <f>SUM(B6:B11)</f>
        <v>308</v>
      </c>
      <c r="C12" s="86">
        <f t="shared" si="1"/>
        <v>100</v>
      </c>
      <c r="D12" s="86"/>
      <c r="E12" s="13">
        <f>SUM(E6:E11)</f>
        <v>220</v>
      </c>
      <c r="F12" s="86">
        <f t="shared" si="2"/>
        <v>100</v>
      </c>
      <c r="G12" s="86"/>
      <c r="H12" s="87">
        <f t="shared" si="0"/>
        <v>528</v>
      </c>
      <c r="I12" s="86">
        <f t="shared" si="3"/>
        <v>100</v>
      </c>
    </row>
    <row r="14" ht="12.75">
      <c r="H14" s="43"/>
    </row>
    <row r="26" ht="12.75">
      <c r="E26" t="s">
        <v>22</v>
      </c>
    </row>
  </sheetData>
  <sheetProtection/>
  <mergeCells count="3">
    <mergeCell ref="B3:C3"/>
    <mergeCell ref="E3:F3"/>
    <mergeCell ref="H3:I3"/>
  </mergeCells>
  <conditionalFormatting sqref="A3:IV12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7.8515625" style="0" customWidth="1"/>
    <col min="2" max="2" width="28.28125" style="0" customWidth="1"/>
  </cols>
  <sheetData>
    <row r="1" ht="13.5" customHeight="1">
      <c r="A1" s="1" t="s">
        <v>133</v>
      </c>
    </row>
    <row r="2" ht="13.5" customHeight="1">
      <c r="A2" s="1" t="s">
        <v>131</v>
      </c>
    </row>
    <row r="3" spans="1:2" ht="12.75">
      <c r="A3" s="28"/>
      <c r="B3" s="28"/>
    </row>
    <row r="4" spans="1:2" ht="21" customHeight="1">
      <c r="A4" s="3" t="s">
        <v>76</v>
      </c>
      <c r="B4" s="4" t="s">
        <v>4</v>
      </c>
    </row>
    <row r="5" spans="1:2" ht="7.5" customHeight="1">
      <c r="A5" s="7"/>
      <c r="B5" s="8"/>
    </row>
    <row r="6" spans="1:2" ht="12.75">
      <c r="A6" s="9" t="s">
        <v>77</v>
      </c>
      <c r="B6" s="17">
        <v>3</v>
      </c>
    </row>
    <row r="7" spans="1:2" ht="12.75">
      <c r="A7" s="20" t="s">
        <v>128</v>
      </c>
      <c r="B7" s="17">
        <v>4</v>
      </c>
    </row>
    <row r="8" spans="1:2" ht="12.75">
      <c r="A8" s="20" t="s">
        <v>129</v>
      </c>
      <c r="B8" s="17">
        <v>31</v>
      </c>
    </row>
    <row r="9" spans="1:2" ht="12.75">
      <c r="A9" s="20" t="s">
        <v>130</v>
      </c>
      <c r="B9" s="17">
        <v>5</v>
      </c>
    </row>
    <row r="10" spans="1:2" ht="12.75">
      <c r="A10" s="59" t="s">
        <v>4</v>
      </c>
      <c r="B10" s="19">
        <f>SUM(B6:B9)</f>
        <v>43</v>
      </c>
    </row>
  </sheetData>
  <sheetProtection/>
  <conditionalFormatting sqref="B6:B10">
    <cfRule type="cellIs" priority="1" dxfId="2" operator="lessThanOrEqual" stopIfTrue="1">
      <formula>2</formula>
    </cfRule>
  </conditionalFormatting>
  <printOptions horizontalCentered="1" verticalCentered="1"/>
  <pageMargins left="1.7716535433070868" right="2.047244094488189" top="0.984251968503937" bottom="2.1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4.57421875" style="0" customWidth="1"/>
    <col min="2" max="3" width="11.7109375" style="0" customWidth="1"/>
    <col min="4" max="4" width="0.85546875" style="0" customWidth="1"/>
    <col min="5" max="6" width="11.7109375" style="0" customWidth="1"/>
    <col min="7" max="7" width="0.85546875" style="0" customWidth="1"/>
    <col min="8" max="9" width="11.7109375" style="0" customWidth="1"/>
    <col min="10" max="10" width="0.85546875" style="0" customWidth="1"/>
    <col min="11" max="12" width="11.7109375" style="0" customWidth="1"/>
  </cols>
  <sheetData>
    <row r="1" spans="1:2" ht="12.75">
      <c r="A1" s="1" t="s">
        <v>138</v>
      </c>
      <c r="B1" s="1"/>
    </row>
    <row r="2" spans="1:10" ht="12.75">
      <c r="A2" s="28" t="s">
        <v>25</v>
      </c>
      <c r="D2" s="28"/>
      <c r="G2" s="28"/>
      <c r="J2" s="28"/>
    </row>
    <row r="3" spans="1:12" s="9" customFormat="1" ht="16.5" customHeight="1">
      <c r="A3" s="7"/>
      <c r="B3" s="106" t="s">
        <v>5</v>
      </c>
      <c r="C3" s="106"/>
      <c r="D3" s="30"/>
      <c r="E3" s="106" t="s">
        <v>6</v>
      </c>
      <c r="F3" s="106"/>
      <c r="G3" s="30"/>
      <c r="H3" s="106" t="s">
        <v>7</v>
      </c>
      <c r="I3" s="106"/>
      <c r="J3" s="30"/>
      <c r="K3" s="106" t="s">
        <v>4</v>
      </c>
      <c r="L3" s="106"/>
    </row>
    <row r="4" spans="1:12" s="9" customFormat="1" ht="25.5" customHeight="1">
      <c r="A4" s="3" t="s">
        <v>23</v>
      </c>
      <c r="B4" s="4" t="s">
        <v>3</v>
      </c>
      <c r="C4" s="5" t="s">
        <v>8</v>
      </c>
      <c r="D4" s="4"/>
      <c r="E4" s="6" t="s">
        <v>3</v>
      </c>
      <c r="F4" s="5" t="s">
        <v>8</v>
      </c>
      <c r="G4" s="4"/>
      <c r="H4" s="6" t="s">
        <v>3</v>
      </c>
      <c r="I4" s="5" t="s">
        <v>8</v>
      </c>
      <c r="J4" s="4"/>
      <c r="K4" s="6" t="s">
        <v>3</v>
      </c>
      <c r="L4" s="5" t="s">
        <v>8</v>
      </c>
    </row>
    <row r="5" spans="1:8" ht="7.5" customHeight="1">
      <c r="A5" s="7"/>
      <c r="B5" s="8"/>
      <c r="C5" s="8"/>
      <c r="D5" s="8"/>
      <c r="E5" s="8"/>
      <c r="F5" s="8"/>
      <c r="G5" s="8"/>
      <c r="H5" s="8"/>
    </row>
    <row r="6" spans="1:12" ht="12.75">
      <c r="A6" s="9" t="s">
        <v>0</v>
      </c>
      <c r="B6" s="9">
        <v>7</v>
      </c>
      <c r="C6" s="10">
        <f>B6/B$12*100</f>
        <v>2.788844621513944</v>
      </c>
      <c r="D6" s="10"/>
      <c r="E6" s="11">
        <v>4</v>
      </c>
      <c r="F6" s="10">
        <f>E6/E$12*100</f>
        <v>2.9850746268656714</v>
      </c>
      <c r="G6" s="10"/>
      <c r="H6" s="88" t="s">
        <v>15</v>
      </c>
      <c r="I6" s="73" t="s">
        <v>15</v>
      </c>
      <c r="J6" s="10"/>
      <c r="K6" s="11">
        <f>B6+E6</f>
        <v>11</v>
      </c>
      <c r="L6" s="10">
        <f aca="true" t="shared" si="0" ref="L6:L12">K6/K$12*100</f>
        <v>2.083333333333333</v>
      </c>
    </row>
    <row r="7" spans="1:12" ht="13.5">
      <c r="A7" s="20" t="s">
        <v>80</v>
      </c>
      <c r="B7" s="9">
        <v>15</v>
      </c>
      <c r="C7" s="10">
        <f aca="true" t="shared" si="1" ref="C7:C12">B7/B$12*100</f>
        <v>5.9760956175298805</v>
      </c>
      <c r="D7" s="10"/>
      <c r="E7" s="11" t="s">
        <v>60</v>
      </c>
      <c r="F7" s="10">
        <f>18/E12*100</f>
        <v>13.432835820895523</v>
      </c>
      <c r="G7" s="10"/>
      <c r="H7" s="88" t="s">
        <v>15</v>
      </c>
      <c r="I7" s="73" t="s">
        <v>15</v>
      </c>
      <c r="J7" s="10"/>
      <c r="K7" s="11">
        <f>B7+18</f>
        <v>33</v>
      </c>
      <c r="L7" s="10">
        <f t="shared" si="0"/>
        <v>6.25</v>
      </c>
    </row>
    <row r="8" spans="1:12" ht="12.75">
      <c r="A8" s="20" t="s">
        <v>94</v>
      </c>
      <c r="B8" s="9">
        <v>10</v>
      </c>
      <c r="C8" s="10">
        <f t="shared" si="1"/>
        <v>3.9840637450199203</v>
      </c>
      <c r="D8" s="10"/>
      <c r="E8" s="11">
        <v>14</v>
      </c>
      <c r="F8" s="10">
        <f>E8/E$12*100</f>
        <v>10.44776119402985</v>
      </c>
      <c r="G8" s="10"/>
      <c r="H8" s="88" t="s">
        <v>15</v>
      </c>
      <c r="I8" s="73" t="s">
        <v>15</v>
      </c>
      <c r="J8" s="10"/>
      <c r="K8" s="11">
        <f>B8+E8</f>
        <v>24</v>
      </c>
      <c r="L8" s="10">
        <f t="shared" si="0"/>
        <v>4.545454545454546</v>
      </c>
    </row>
    <row r="9" spans="1:12" ht="13.5">
      <c r="A9" s="20" t="s">
        <v>95</v>
      </c>
      <c r="B9" s="9">
        <v>54</v>
      </c>
      <c r="C9" s="10">
        <f t="shared" si="1"/>
        <v>21.51394422310757</v>
      </c>
      <c r="D9" s="10"/>
      <c r="E9" s="11" t="s">
        <v>92</v>
      </c>
      <c r="F9" s="10">
        <f>26/E12*100</f>
        <v>19.402985074626866</v>
      </c>
      <c r="G9" s="10"/>
      <c r="H9" s="11" t="s">
        <v>109</v>
      </c>
      <c r="I9" s="10">
        <v>2.8</v>
      </c>
      <c r="J9" s="10"/>
      <c r="K9" s="11">
        <f>B9+4+26</f>
        <v>84</v>
      </c>
      <c r="L9" s="10">
        <v>15.9</v>
      </c>
    </row>
    <row r="10" spans="1:12" ht="12.75">
      <c r="A10" s="20" t="s">
        <v>96</v>
      </c>
      <c r="B10" s="9">
        <v>51</v>
      </c>
      <c r="C10" s="10">
        <f t="shared" si="1"/>
        <v>20.318725099601593</v>
      </c>
      <c r="D10" s="10"/>
      <c r="E10" s="11">
        <v>26</v>
      </c>
      <c r="F10" s="10">
        <f>E10/E$12*100</f>
        <v>19.402985074626866</v>
      </c>
      <c r="G10" s="10"/>
      <c r="H10" s="11">
        <v>8</v>
      </c>
      <c r="I10" s="10">
        <f>H10/H$12*100</f>
        <v>5.594405594405594</v>
      </c>
      <c r="J10" s="10"/>
      <c r="K10" s="11">
        <f>B10+E10+H10</f>
        <v>85</v>
      </c>
      <c r="L10" s="10">
        <f t="shared" si="0"/>
        <v>16.098484848484848</v>
      </c>
    </row>
    <row r="11" spans="1:12" ht="12.75">
      <c r="A11" s="20" t="s">
        <v>97</v>
      </c>
      <c r="B11" s="7">
        <v>114</v>
      </c>
      <c r="C11" s="12">
        <f t="shared" si="1"/>
        <v>45.41832669322709</v>
      </c>
      <c r="D11" s="12"/>
      <c r="E11" s="11">
        <v>46</v>
      </c>
      <c r="F11" s="12">
        <f>E11/E$12*100</f>
        <v>34.32835820895522</v>
      </c>
      <c r="G11" s="12"/>
      <c r="H11" s="11">
        <v>131</v>
      </c>
      <c r="I11" s="12">
        <f>H11/H$12*100</f>
        <v>91.6083916083916</v>
      </c>
      <c r="J11" s="12"/>
      <c r="K11" s="11">
        <f>B11+E11+H11</f>
        <v>291</v>
      </c>
      <c r="L11" s="10">
        <f t="shared" si="0"/>
        <v>55.11363636363637</v>
      </c>
    </row>
    <row r="12" spans="1:12" ht="12.75">
      <c r="A12" s="13" t="s">
        <v>4</v>
      </c>
      <c r="B12" s="14">
        <f>SUM(B6:B11)</f>
        <v>251</v>
      </c>
      <c r="C12" s="15">
        <f t="shared" si="1"/>
        <v>100</v>
      </c>
      <c r="D12" s="15"/>
      <c r="E12" s="19">
        <f>E6+18+E8+26+E10+E11</f>
        <v>134</v>
      </c>
      <c r="F12" s="15">
        <f>E12/E$12*100</f>
        <v>100</v>
      </c>
      <c r="G12" s="15"/>
      <c r="H12" s="19">
        <f>SUM(H10:H11)+4</f>
        <v>143</v>
      </c>
      <c r="I12" s="15">
        <f>H12/H$12*100</f>
        <v>100</v>
      </c>
      <c r="J12" s="15"/>
      <c r="K12" s="44">
        <f>B12+E12+H12</f>
        <v>528</v>
      </c>
      <c r="L12" s="15">
        <f t="shared" si="0"/>
        <v>100</v>
      </c>
    </row>
    <row r="13" s="32" customFormat="1" ht="11.25">
      <c r="A13" s="31" t="s">
        <v>98</v>
      </c>
    </row>
    <row r="14" spans="1:11" ht="11.25" customHeight="1">
      <c r="A14" s="31" t="s">
        <v>110</v>
      </c>
      <c r="K14" s="43"/>
    </row>
    <row r="15" spans="1:12" ht="22.5" customHeight="1">
      <c r="A15" s="105" t="s">
        <v>139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</sheetData>
  <sheetProtection/>
  <mergeCells count="5">
    <mergeCell ref="A15:L15"/>
    <mergeCell ref="B3:C3"/>
    <mergeCell ref="E3:F3"/>
    <mergeCell ref="K3:L3"/>
    <mergeCell ref="H3:I3"/>
  </mergeCells>
  <conditionalFormatting sqref="A1:A12 B1:L5 B6:K12 A14">
    <cfRule type="cellIs" priority="1" dxfId="0" operator="lessThanOrEqual" stopIfTrue="1">
      <formula>2</formula>
    </cfRule>
  </conditionalFormatting>
  <conditionalFormatting sqref="L6:L12">
    <cfRule type="cellIs" priority="2" dxfId="1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9" sqref="H9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1.8515625" style="0" customWidth="1"/>
    <col min="4" max="4" width="0.85546875" style="0" customWidth="1"/>
    <col min="5" max="6" width="11.7109375" style="0" customWidth="1"/>
    <col min="7" max="7" width="0.85546875" style="0" customWidth="1"/>
    <col min="8" max="8" width="12.57421875" style="0" customWidth="1"/>
    <col min="9" max="9" width="11.7109375" style="0" customWidth="1"/>
    <col min="10" max="16384" width="9.140625" style="27" customWidth="1"/>
  </cols>
  <sheetData>
    <row r="1" ht="12.75">
      <c r="A1" s="1" t="s">
        <v>64</v>
      </c>
    </row>
    <row r="2" ht="12.75">
      <c r="G2" s="28"/>
    </row>
    <row r="3" spans="1:9" ht="16.5" customHeight="1">
      <c r="A3" s="2"/>
      <c r="B3" s="106" t="s">
        <v>1</v>
      </c>
      <c r="C3" s="106"/>
      <c r="D3" s="16"/>
      <c r="E3" s="106" t="s">
        <v>2</v>
      </c>
      <c r="F3" s="106"/>
      <c r="G3" s="9"/>
      <c r="H3" s="106" t="s">
        <v>4</v>
      </c>
      <c r="I3" s="106"/>
    </row>
    <row r="4" spans="1:9" ht="25.5" customHeight="1">
      <c r="A4" s="3" t="s">
        <v>10</v>
      </c>
      <c r="B4" s="4" t="s">
        <v>3</v>
      </c>
      <c r="C4" s="5" t="s">
        <v>8</v>
      </c>
      <c r="D4" s="5"/>
      <c r="E4" s="6" t="s">
        <v>3</v>
      </c>
      <c r="F4" s="5" t="s">
        <v>9</v>
      </c>
      <c r="G4" s="3"/>
      <c r="H4" s="6" t="s">
        <v>3</v>
      </c>
      <c r="I4" s="5" t="s">
        <v>8</v>
      </c>
    </row>
    <row r="5" spans="1:9" ht="7.5" customHeight="1">
      <c r="A5" s="7"/>
      <c r="B5" s="8"/>
      <c r="C5" s="8"/>
      <c r="D5" s="8"/>
      <c r="E5" s="8"/>
      <c r="F5" s="8"/>
      <c r="G5" s="9"/>
      <c r="H5" s="9"/>
      <c r="I5" s="9"/>
    </row>
    <row r="6" spans="1:9" ht="12.75">
      <c r="A6" s="9" t="s">
        <v>5</v>
      </c>
      <c r="B6" s="9">
        <v>113</v>
      </c>
      <c r="C6" s="10">
        <f>B6/$H6*100</f>
        <v>45.0199203187251</v>
      </c>
      <c r="D6" s="10"/>
      <c r="E6" s="11">
        <v>138</v>
      </c>
      <c r="F6" s="10">
        <f>E6/$H6*100</f>
        <v>54.980079681274894</v>
      </c>
      <c r="G6" s="9"/>
      <c r="H6" s="17">
        <f>SUM(B6+E6)</f>
        <v>251</v>
      </c>
      <c r="I6" s="10">
        <f>H6/$H6*100</f>
        <v>100</v>
      </c>
    </row>
    <row r="7" spans="1:9" ht="13.5">
      <c r="A7" s="20" t="s">
        <v>6</v>
      </c>
      <c r="B7" s="9">
        <v>65</v>
      </c>
      <c r="C7" s="10">
        <f>B7/$H7*100</f>
        <v>48.507462686567166</v>
      </c>
      <c r="D7" s="10"/>
      <c r="E7" s="11" t="s">
        <v>61</v>
      </c>
      <c r="F7" s="10">
        <v>51.9</v>
      </c>
      <c r="G7" s="9"/>
      <c r="H7" s="17">
        <f>B7+69</f>
        <v>134</v>
      </c>
      <c r="I7" s="10">
        <v>100</v>
      </c>
    </row>
    <row r="8" spans="1:9" ht="12.75">
      <c r="A8" s="20" t="s">
        <v>7</v>
      </c>
      <c r="B8" s="9">
        <v>130</v>
      </c>
      <c r="C8" s="10">
        <f>B8/$H8*100</f>
        <v>90.9090909090909</v>
      </c>
      <c r="D8" s="10"/>
      <c r="E8" s="11">
        <v>13</v>
      </c>
      <c r="F8" s="10">
        <f>E8/$H8*100</f>
        <v>9.090909090909092</v>
      </c>
      <c r="G8" s="9"/>
      <c r="H8" s="17">
        <f>SUM(B8+E8)</f>
        <v>143</v>
      </c>
      <c r="I8" s="10">
        <f>H8/$H8*100</f>
        <v>100</v>
      </c>
    </row>
    <row r="9" spans="1:9" s="63" customFormat="1" ht="12.75">
      <c r="A9" s="13" t="s">
        <v>4</v>
      </c>
      <c r="B9" s="14">
        <f>SUM(B6:B8)</f>
        <v>308</v>
      </c>
      <c r="C9" s="15">
        <f>B9/$H9*100</f>
        <v>58.333333333333336</v>
      </c>
      <c r="D9" s="15"/>
      <c r="E9" s="19">
        <f>E6+69+E8</f>
        <v>220</v>
      </c>
      <c r="F9" s="15">
        <f>E9/$H9*100</f>
        <v>41.66666666666667</v>
      </c>
      <c r="G9" s="14"/>
      <c r="H9" s="19">
        <f>SUM(H6:H8)</f>
        <v>528</v>
      </c>
      <c r="I9" s="15">
        <f>H9/H$9*100</f>
        <v>100</v>
      </c>
    </row>
    <row r="10" ht="12.75">
      <c r="A10" s="32" t="s">
        <v>99</v>
      </c>
    </row>
  </sheetData>
  <mergeCells count="3">
    <mergeCell ref="B3:C3"/>
    <mergeCell ref="E3:F3"/>
    <mergeCell ref="H3:I3"/>
  </mergeCells>
  <conditionalFormatting sqref="A6:I9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18" sqref="B18"/>
    </sheetView>
  </sheetViews>
  <sheetFormatPr defaultColWidth="9.140625" defaultRowHeight="12.75"/>
  <cols>
    <col min="1" max="1" width="28.57421875" style="22" customWidth="1"/>
    <col min="2" max="3" width="15.8515625" style="22" customWidth="1"/>
    <col min="4" max="16384" width="9.140625" style="22" customWidth="1"/>
  </cols>
  <sheetData>
    <row r="1" ht="12.75">
      <c r="A1" s="1" t="s">
        <v>135</v>
      </c>
    </row>
    <row r="2" spans="1:3" ht="12.75">
      <c r="A2" s="1" t="s">
        <v>136</v>
      </c>
      <c r="B2" s="27"/>
      <c r="C2" s="27"/>
    </row>
    <row r="3" spans="1:3" ht="12.75" customHeight="1">
      <c r="A3" s="23"/>
      <c r="B3" s="35"/>
      <c r="C3" s="35"/>
    </row>
    <row r="4" spans="1:3" ht="25.5" customHeight="1">
      <c r="A4" s="61" t="s">
        <v>14</v>
      </c>
      <c r="B4" s="4" t="s">
        <v>3</v>
      </c>
      <c r="C4" s="5" t="s">
        <v>8</v>
      </c>
    </row>
    <row r="5" spans="1:3" ht="7.5" customHeight="1">
      <c r="A5" s="25"/>
      <c r="B5" s="25"/>
      <c r="C5" s="25"/>
    </row>
    <row r="6" spans="1:3" ht="12" customHeight="1">
      <c r="A6" s="36" t="s">
        <v>20</v>
      </c>
      <c r="B6" s="37">
        <v>19</v>
      </c>
      <c r="C6" s="40">
        <f aca="true" t="shared" si="0" ref="C6:C18">B6/(B$20-B$19)*100</f>
        <v>14.84375</v>
      </c>
    </row>
    <row r="7" spans="1:3" ht="12" customHeight="1">
      <c r="A7" s="36" t="s">
        <v>66</v>
      </c>
      <c r="B7" s="33">
        <v>15</v>
      </c>
      <c r="C7" s="40">
        <f t="shared" si="0"/>
        <v>11.71875</v>
      </c>
    </row>
    <row r="8" spans="1:3" ht="12" customHeight="1">
      <c r="A8" s="24" t="s">
        <v>11</v>
      </c>
      <c r="B8" s="24">
        <v>13</v>
      </c>
      <c r="C8" s="40">
        <f t="shared" si="0"/>
        <v>10.15625</v>
      </c>
    </row>
    <row r="9" spans="1:3" ht="12" customHeight="1">
      <c r="A9" s="24" t="s">
        <v>13</v>
      </c>
      <c r="B9" s="24">
        <v>11</v>
      </c>
      <c r="C9" s="40">
        <f t="shared" si="0"/>
        <v>8.59375</v>
      </c>
    </row>
    <row r="10" spans="1:3" ht="12" customHeight="1">
      <c r="A10" s="36" t="s">
        <v>67</v>
      </c>
      <c r="B10" s="37">
        <v>11</v>
      </c>
      <c r="C10" s="40">
        <f t="shared" si="0"/>
        <v>8.59375</v>
      </c>
    </row>
    <row r="11" spans="1:3" ht="12" customHeight="1">
      <c r="A11" s="36" t="s">
        <v>19</v>
      </c>
      <c r="B11" s="37">
        <v>7</v>
      </c>
      <c r="C11" s="40">
        <f t="shared" si="0"/>
        <v>5.46875</v>
      </c>
    </row>
    <row r="12" spans="1:3" ht="12" customHeight="1">
      <c r="A12" s="36" t="s">
        <v>46</v>
      </c>
      <c r="B12" s="37">
        <v>6</v>
      </c>
      <c r="C12" s="40">
        <f t="shared" si="0"/>
        <v>4.6875</v>
      </c>
    </row>
    <row r="13" spans="1:3" ht="12" customHeight="1">
      <c r="A13" s="24" t="s">
        <v>68</v>
      </c>
      <c r="B13" s="24">
        <v>6</v>
      </c>
      <c r="C13" s="40">
        <f t="shared" si="0"/>
        <v>4.6875</v>
      </c>
    </row>
    <row r="14" spans="1:3" ht="12" customHeight="1">
      <c r="A14" s="36" t="s">
        <v>69</v>
      </c>
      <c r="B14" s="37">
        <v>6</v>
      </c>
      <c r="C14" s="40">
        <f t="shared" si="0"/>
        <v>4.6875</v>
      </c>
    </row>
    <row r="15" spans="1:3" ht="12" customHeight="1">
      <c r="A15" s="36" t="s">
        <v>70</v>
      </c>
      <c r="B15" s="37">
        <v>4</v>
      </c>
      <c r="C15" s="40">
        <f t="shared" si="0"/>
        <v>3.125</v>
      </c>
    </row>
    <row r="16" spans="1:3" ht="12" customHeight="1">
      <c r="A16" s="36" t="s">
        <v>16</v>
      </c>
      <c r="B16" s="37">
        <v>3</v>
      </c>
      <c r="C16" s="40">
        <f t="shared" si="0"/>
        <v>2.34375</v>
      </c>
    </row>
    <row r="17" spans="1:3" ht="12" customHeight="1">
      <c r="A17" s="36" t="s">
        <v>71</v>
      </c>
      <c r="B17" s="37">
        <v>3</v>
      </c>
      <c r="C17" s="40">
        <f t="shared" si="0"/>
        <v>2.34375</v>
      </c>
    </row>
    <row r="18" spans="1:3" s="24" customFormat="1" ht="12">
      <c r="A18" s="24" t="s">
        <v>111</v>
      </c>
      <c r="B18" s="24">
        <v>24</v>
      </c>
      <c r="C18" s="40">
        <f t="shared" si="0"/>
        <v>18.75</v>
      </c>
    </row>
    <row r="19" spans="1:3" s="57" customFormat="1" ht="12">
      <c r="A19" s="57" t="s">
        <v>41</v>
      </c>
      <c r="B19" s="57">
        <v>4</v>
      </c>
      <c r="C19" s="72" t="s">
        <v>15</v>
      </c>
    </row>
    <row r="20" spans="1:3" ht="13.5">
      <c r="A20" s="13" t="s">
        <v>88</v>
      </c>
      <c r="B20" s="13">
        <f>SUM(B6:B19)</f>
        <v>132</v>
      </c>
      <c r="C20" s="62">
        <f>SUM(C6:C19)</f>
        <v>100</v>
      </c>
    </row>
    <row r="21" s="69" customFormat="1" ht="12.75" customHeight="1">
      <c r="A21" s="69" t="s">
        <v>89</v>
      </c>
    </row>
    <row r="22" ht="12.75">
      <c r="A22" s="69" t="s">
        <v>90</v>
      </c>
    </row>
  </sheetData>
  <conditionalFormatting sqref="B6:C20">
    <cfRule type="cellIs" priority="1" dxfId="2" operator="lessThanOrEqual" stopIfTrue="1">
      <formula>2</formula>
    </cfRule>
  </conditionalFormatting>
  <printOptions horizontalCentered="1" verticalCentered="1"/>
  <pageMargins left="0.7874015748031497" right="0.7874015748031497" top="0.3937007874015748" bottom="0.3937007874015748" header="0.984251968503937" footer="0.5118110236220472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9" sqref="A9"/>
    </sheetView>
  </sheetViews>
  <sheetFormatPr defaultColWidth="9.140625" defaultRowHeight="12.75"/>
  <cols>
    <col min="1" max="1" width="28.7109375" style="22" customWidth="1"/>
    <col min="2" max="3" width="17.140625" style="22" customWidth="1"/>
    <col min="4" max="16384" width="9.140625" style="22" customWidth="1"/>
  </cols>
  <sheetData>
    <row r="1" ht="12.75">
      <c r="A1" s="1" t="s">
        <v>137</v>
      </c>
    </row>
    <row r="2" spans="1:3" ht="12.75">
      <c r="A2" s="1" t="s">
        <v>65</v>
      </c>
      <c r="B2" s="27"/>
      <c r="C2" s="27"/>
    </row>
    <row r="3" spans="1:3" ht="12.75" customHeight="1">
      <c r="A3" s="23"/>
      <c r="B3" s="35"/>
      <c r="C3" s="35"/>
    </row>
    <row r="4" spans="1:3" ht="15" customHeight="1">
      <c r="A4" s="107" t="s">
        <v>14</v>
      </c>
      <c r="B4" s="109" t="s">
        <v>7</v>
      </c>
      <c r="C4" s="109"/>
    </row>
    <row r="5" spans="1:3" ht="25.5" customHeight="1">
      <c r="A5" s="108"/>
      <c r="B5" s="4" t="s">
        <v>3</v>
      </c>
      <c r="C5" s="5" t="s">
        <v>8</v>
      </c>
    </row>
    <row r="6" spans="1:3" ht="7.5" customHeight="1">
      <c r="A6" s="25"/>
      <c r="B6" s="25"/>
      <c r="C6" s="25"/>
    </row>
    <row r="7" spans="1:3" ht="12" customHeight="1">
      <c r="A7" s="36" t="s">
        <v>13</v>
      </c>
      <c r="B7" s="37">
        <v>61</v>
      </c>
      <c r="C7" s="40">
        <f aca="true" t="shared" si="0" ref="C7:C13">B7/(B$15-B$14)*100</f>
        <v>43.262411347517734</v>
      </c>
    </row>
    <row r="8" spans="1:3" ht="12" customHeight="1">
      <c r="A8" s="36" t="s">
        <v>71</v>
      </c>
      <c r="B8" s="33">
        <v>35</v>
      </c>
      <c r="C8" s="40">
        <f t="shared" si="0"/>
        <v>24.822695035460992</v>
      </c>
    </row>
    <row r="9" spans="1:3" ht="12" customHeight="1">
      <c r="A9" s="24" t="s">
        <v>11</v>
      </c>
      <c r="B9" s="24">
        <v>17</v>
      </c>
      <c r="C9" s="40">
        <f t="shared" si="0"/>
        <v>12.056737588652481</v>
      </c>
    </row>
    <row r="10" spans="1:3" ht="12" customHeight="1">
      <c r="A10" s="24" t="s">
        <v>21</v>
      </c>
      <c r="B10" s="24">
        <v>7</v>
      </c>
      <c r="C10" s="40">
        <f t="shared" si="0"/>
        <v>4.964539007092199</v>
      </c>
    </row>
    <row r="11" spans="1:3" ht="12" customHeight="1">
      <c r="A11" s="36" t="s">
        <v>16</v>
      </c>
      <c r="B11" s="37">
        <v>5</v>
      </c>
      <c r="C11" s="40">
        <f t="shared" si="0"/>
        <v>3.546099290780142</v>
      </c>
    </row>
    <row r="12" spans="1:3" ht="12" customHeight="1">
      <c r="A12" s="36" t="s">
        <v>18</v>
      </c>
      <c r="B12" s="37">
        <v>3</v>
      </c>
      <c r="C12" s="40">
        <f t="shared" si="0"/>
        <v>2.127659574468085</v>
      </c>
    </row>
    <row r="13" spans="1:3" ht="12" customHeight="1">
      <c r="A13" s="24" t="s">
        <v>111</v>
      </c>
      <c r="B13" s="24">
        <v>13</v>
      </c>
      <c r="C13" s="40">
        <f t="shared" si="0"/>
        <v>9.219858156028367</v>
      </c>
    </row>
    <row r="14" spans="1:3" s="53" customFormat="1" ht="12" customHeight="1">
      <c r="A14" s="57" t="s">
        <v>41</v>
      </c>
      <c r="B14" s="57">
        <v>2</v>
      </c>
      <c r="C14" s="58" t="s">
        <v>15</v>
      </c>
    </row>
    <row r="15" spans="1:3" ht="12" customHeight="1">
      <c r="A15" s="13" t="s">
        <v>4</v>
      </c>
      <c r="B15" s="13">
        <f>SUM(B7:B14)</f>
        <v>143</v>
      </c>
      <c r="C15" s="41">
        <f>B15/B$15*100</f>
        <v>100</v>
      </c>
    </row>
    <row r="16" ht="12.75">
      <c r="A16" s="24"/>
    </row>
    <row r="17" ht="12.75">
      <c r="A17" s="24"/>
    </row>
    <row r="18" ht="12.75">
      <c r="A18" s="24"/>
    </row>
    <row r="19" ht="12.75">
      <c r="A19" s="24"/>
    </row>
  </sheetData>
  <mergeCells count="2">
    <mergeCell ref="A4:A5"/>
    <mergeCell ref="B4:C4"/>
  </mergeCells>
  <conditionalFormatting sqref="B7:C14 A7:A12 A14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984251968503937" footer="0.5118110236220472"/>
  <pageSetup horizontalDpi="600" verticalDpi="600" orientation="landscape" paperSize="9" r:id="rId1"/>
  <colBreaks count="1" manualBreakCount="1">
    <brk id="3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2" sqref="A2"/>
    </sheetView>
  </sheetViews>
  <sheetFormatPr defaultColWidth="9.140625" defaultRowHeight="12.75"/>
  <cols>
    <col min="1" max="1" width="32.140625" style="0" customWidth="1"/>
    <col min="2" max="5" width="17.140625" style="0" customWidth="1"/>
  </cols>
  <sheetData>
    <row r="1" ht="12.75">
      <c r="A1" s="1" t="s">
        <v>108</v>
      </c>
    </row>
    <row r="2" ht="12.75">
      <c r="A2" s="48" t="s">
        <v>140</v>
      </c>
    </row>
    <row r="3" spans="2:5" ht="12.75">
      <c r="B3" s="28"/>
      <c r="C3" s="28"/>
      <c r="E3" s="28"/>
    </row>
    <row r="4" spans="1:5" ht="18" customHeight="1">
      <c r="A4" s="110" t="s">
        <v>58</v>
      </c>
      <c r="B4" s="112" t="s">
        <v>1</v>
      </c>
      <c r="C4" s="112" t="s">
        <v>2</v>
      </c>
      <c r="D4" s="106" t="s">
        <v>4</v>
      </c>
      <c r="E4" s="106"/>
    </row>
    <row r="5" spans="1:5" ht="23.25" customHeight="1">
      <c r="A5" s="111"/>
      <c r="B5" s="113"/>
      <c r="C5" s="113"/>
      <c r="D5" s="6" t="s">
        <v>3</v>
      </c>
      <c r="E5" s="5" t="s">
        <v>9</v>
      </c>
    </row>
    <row r="6" spans="1:4" ht="7.5" customHeight="1">
      <c r="A6" s="7"/>
      <c r="B6" s="8"/>
      <c r="C6" s="8"/>
      <c r="D6" s="8"/>
    </row>
    <row r="7" spans="1:5" ht="12.75">
      <c r="A7" s="36" t="s">
        <v>33</v>
      </c>
      <c r="B7" s="12">
        <v>35.83061889250814</v>
      </c>
      <c r="C7" s="12">
        <v>12.385321100917432</v>
      </c>
      <c r="D7" s="89">
        <v>137</v>
      </c>
      <c r="E7" s="12">
        <v>26.095238095238095</v>
      </c>
    </row>
    <row r="8" spans="1:5" ht="12.75">
      <c r="A8" s="36" t="s">
        <v>27</v>
      </c>
      <c r="B8" s="12">
        <v>14.332247557003258</v>
      </c>
      <c r="C8" s="12">
        <v>28.440366972477065</v>
      </c>
      <c r="D8" s="89">
        <v>106</v>
      </c>
      <c r="E8" s="12">
        <v>20.19047619047619</v>
      </c>
    </row>
    <row r="9" spans="1:5" ht="12.75">
      <c r="A9" s="36" t="s">
        <v>28</v>
      </c>
      <c r="B9" s="12">
        <v>13.680781758957655</v>
      </c>
      <c r="C9" s="12">
        <v>23.853211009174313</v>
      </c>
      <c r="D9" s="89">
        <v>94</v>
      </c>
      <c r="E9" s="12">
        <v>17.904761904761905</v>
      </c>
    </row>
    <row r="10" spans="1:5" ht="12.75">
      <c r="A10" s="36" t="s">
        <v>34</v>
      </c>
      <c r="B10" s="12">
        <v>7.166123778501629</v>
      </c>
      <c r="C10" s="12">
        <v>2.7522935779816518</v>
      </c>
      <c r="D10" s="89">
        <v>28</v>
      </c>
      <c r="E10" s="12">
        <v>5.333333333333334</v>
      </c>
    </row>
    <row r="11" spans="1:5" ht="12.75">
      <c r="A11" s="36" t="s">
        <v>29</v>
      </c>
      <c r="B11" s="12">
        <v>4.234527687296417</v>
      </c>
      <c r="C11" s="12">
        <v>5.5045871559633035</v>
      </c>
      <c r="D11" s="89">
        <v>25</v>
      </c>
      <c r="E11" s="12">
        <v>4.761904761904762</v>
      </c>
    </row>
    <row r="12" spans="1:5" ht="12.75">
      <c r="A12" s="52" t="s">
        <v>48</v>
      </c>
      <c r="B12" s="12">
        <v>1.9543973941368076</v>
      </c>
      <c r="C12" s="12">
        <v>5.045871559633028</v>
      </c>
      <c r="D12" s="89">
        <v>17</v>
      </c>
      <c r="E12" s="12">
        <v>3.2380952380952377</v>
      </c>
    </row>
    <row r="13" spans="1:5" ht="12.75">
      <c r="A13" s="52" t="s">
        <v>42</v>
      </c>
      <c r="B13" s="12">
        <v>4.5602605863192185</v>
      </c>
      <c r="C13" s="12">
        <v>0.9174311926605505</v>
      </c>
      <c r="D13" s="89">
        <v>16</v>
      </c>
      <c r="E13" s="12">
        <v>3.0476190476190474</v>
      </c>
    </row>
    <row r="14" spans="1:5" ht="12.75">
      <c r="A14" s="52" t="s">
        <v>47</v>
      </c>
      <c r="B14" s="12">
        <v>1.9543973941368076</v>
      </c>
      <c r="C14" s="12">
        <v>3.211009174311927</v>
      </c>
      <c r="D14" s="89">
        <v>13</v>
      </c>
      <c r="E14" s="12">
        <v>2.4761904761904763</v>
      </c>
    </row>
    <row r="15" spans="1:5" ht="12.75">
      <c r="A15" s="52" t="s">
        <v>44</v>
      </c>
      <c r="B15" s="12">
        <v>3.257328990228013</v>
      </c>
      <c r="C15" s="12">
        <v>0.45871559633027525</v>
      </c>
      <c r="D15" s="89">
        <v>11</v>
      </c>
      <c r="E15" s="12">
        <v>2.0952380952380953</v>
      </c>
    </row>
    <row r="16" spans="1:5" ht="12.75">
      <c r="A16" s="52" t="s">
        <v>43</v>
      </c>
      <c r="B16" s="12">
        <v>2.2801302931596092</v>
      </c>
      <c r="C16" s="12">
        <v>1.834862385321101</v>
      </c>
      <c r="D16" s="89">
        <v>11</v>
      </c>
      <c r="E16" s="12">
        <v>2.0952380952380953</v>
      </c>
    </row>
    <row r="17" spans="1:5" ht="12.75">
      <c r="A17" s="52" t="s">
        <v>31</v>
      </c>
      <c r="B17" s="12">
        <v>1.9543973941368076</v>
      </c>
      <c r="C17" s="12">
        <v>1.834862385321101</v>
      </c>
      <c r="D17" s="89">
        <v>10</v>
      </c>
      <c r="E17" s="12">
        <v>1.9047619047619049</v>
      </c>
    </row>
    <row r="18" spans="1:5" ht="12.75">
      <c r="A18" s="52" t="s">
        <v>49</v>
      </c>
      <c r="B18" s="12">
        <v>1.6286644951140066</v>
      </c>
      <c r="C18" s="12">
        <v>2.293577981651376</v>
      </c>
      <c r="D18" s="89">
        <v>10</v>
      </c>
      <c r="E18" s="12">
        <v>1.9047619047619049</v>
      </c>
    </row>
    <row r="19" spans="1:5" ht="12.75">
      <c r="A19" s="52" t="s">
        <v>32</v>
      </c>
      <c r="B19" s="12">
        <v>0.32573289902280134</v>
      </c>
      <c r="C19" s="12">
        <v>3.211009174311927</v>
      </c>
      <c r="D19" s="89">
        <v>8</v>
      </c>
      <c r="E19" s="12">
        <v>1.5238095238095237</v>
      </c>
    </row>
    <row r="20" spans="1:5" ht="12.75">
      <c r="A20" s="52" t="s">
        <v>45</v>
      </c>
      <c r="B20" s="12">
        <v>1.9543973941368076</v>
      </c>
      <c r="C20" s="12">
        <v>0.9174311926605505</v>
      </c>
      <c r="D20" s="89">
        <v>8</v>
      </c>
      <c r="E20" s="12">
        <v>1.5238095238095237</v>
      </c>
    </row>
    <row r="21" spans="1:5" ht="12.75">
      <c r="A21" s="52" t="s">
        <v>50</v>
      </c>
      <c r="B21" s="12">
        <v>1.3029315960912053</v>
      </c>
      <c r="C21" s="12">
        <v>1.3761467889908259</v>
      </c>
      <c r="D21" s="89">
        <v>7</v>
      </c>
      <c r="E21" s="12">
        <v>1.3333333333333335</v>
      </c>
    </row>
    <row r="22" spans="1:5" ht="12.75">
      <c r="A22" s="52" t="s">
        <v>51</v>
      </c>
      <c r="B22" s="12">
        <v>0.32573289902280134</v>
      </c>
      <c r="C22" s="12">
        <v>1.834862385321101</v>
      </c>
      <c r="D22" s="89">
        <v>5</v>
      </c>
      <c r="E22" s="12">
        <v>0.9523809523809524</v>
      </c>
    </row>
    <row r="23" spans="1:5" ht="12.75">
      <c r="A23" s="52" t="s">
        <v>53</v>
      </c>
      <c r="B23" s="12">
        <v>0.6514657980456027</v>
      </c>
      <c r="C23" s="12">
        <v>0.9174311926605505</v>
      </c>
      <c r="D23" s="89">
        <v>4</v>
      </c>
      <c r="E23" s="12">
        <v>0.7619047619047619</v>
      </c>
    </row>
    <row r="24" spans="1:5" ht="12.75">
      <c r="A24" s="52" t="s">
        <v>52</v>
      </c>
      <c r="B24" s="12">
        <v>1.3029315960912053</v>
      </c>
      <c r="C24" s="12">
        <v>0</v>
      </c>
      <c r="D24" s="89">
        <v>4</v>
      </c>
      <c r="E24" s="12">
        <v>0.7619047619047619</v>
      </c>
    </row>
    <row r="25" spans="1:5" s="22" customFormat="1" ht="12.75">
      <c r="A25" s="52" t="s">
        <v>12</v>
      </c>
      <c r="B25" s="85">
        <v>1.3029315960912053</v>
      </c>
      <c r="C25" s="85">
        <v>3.211009174311927</v>
      </c>
      <c r="D25" s="90">
        <v>11</v>
      </c>
      <c r="E25" s="85">
        <v>2.0952380952380953</v>
      </c>
    </row>
    <row r="26" spans="1:5" s="48" customFormat="1" ht="12.75">
      <c r="A26" s="39" t="s">
        <v>41</v>
      </c>
      <c r="B26" s="54" t="s">
        <v>15</v>
      </c>
      <c r="C26" s="54" t="s">
        <v>15</v>
      </c>
      <c r="D26" s="91">
        <v>3</v>
      </c>
      <c r="E26" s="54" t="s">
        <v>15</v>
      </c>
    </row>
    <row r="27" spans="1:5" ht="12.75">
      <c r="A27" s="38" t="s">
        <v>4</v>
      </c>
      <c r="B27" s="15">
        <v>100</v>
      </c>
      <c r="C27" s="15">
        <v>100</v>
      </c>
      <c r="D27" s="21">
        <f>SUM(D7:D26)</f>
        <v>528</v>
      </c>
      <c r="E27" s="15">
        <v>100</v>
      </c>
    </row>
  </sheetData>
  <mergeCells count="4">
    <mergeCell ref="A4:A5"/>
    <mergeCell ref="D4:E4"/>
    <mergeCell ref="B4:B5"/>
    <mergeCell ref="C4:C5"/>
  </mergeCells>
  <conditionalFormatting sqref="B7:E27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28" sqref="B28"/>
    </sheetView>
  </sheetViews>
  <sheetFormatPr defaultColWidth="9.140625" defaultRowHeight="12.75"/>
  <cols>
    <col min="1" max="1" width="32.140625" style="0" customWidth="1"/>
    <col min="2" max="4" width="14.140625" style="0" customWidth="1"/>
    <col min="5" max="6" width="12.57421875" style="0" customWidth="1"/>
  </cols>
  <sheetData>
    <row r="1" ht="12.75">
      <c r="A1" s="1" t="s">
        <v>149</v>
      </c>
    </row>
    <row r="2" ht="12.75">
      <c r="A2" s="48" t="s">
        <v>140</v>
      </c>
    </row>
    <row r="3" spans="1:9" ht="12.75">
      <c r="A3" s="28"/>
      <c r="B3" s="28"/>
      <c r="C3" s="28"/>
      <c r="D3" s="28"/>
      <c r="E3" s="28"/>
      <c r="F3" s="28"/>
      <c r="G3" s="27"/>
      <c r="H3" s="27"/>
      <c r="I3" s="27"/>
    </row>
    <row r="4" spans="1:6" s="9" customFormat="1" ht="16.5" customHeight="1">
      <c r="A4" s="110" t="s">
        <v>58</v>
      </c>
      <c r="B4" s="112" t="s">
        <v>5</v>
      </c>
      <c r="C4" s="112" t="s">
        <v>6</v>
      </c>
      <c r="D4" s="112" t="s">
        <v>7</v>
      </c>
      <c r="E4" s="106" t="s">
        <v>4</v>
      </c>
      <c r="F4" s="106"/>
    </row>
    <row r="5" spans="1:6" s="9" customFormat="1" ht="25.5" customHeight="1">
      <c r="A5" s="114"/>
      <c r="B5" s="113"/>
      <c r="C5" s="113"/>
      <c r="D5" s="113"/>
      <c r="E5" s="4" t="s">
        <v>3</v>
      </c>
      <c r="F5" s="5" t="s">
        <v>8</v>
      </c>
    </row>
    <row r="6" spans="1:3" ht="7.5" customHeight="1">
      <c r="A6" s="7"/>
      <c r="B6" s="8"/>
      <c r="C6" s="8"/>
    </row>
    <row r="7" spans="1:8" s="9" customFormat="1" ht="12">
      <c r="A7" s="36" t="s">
        <v>33</v>
      </c>
      <c r="B7" s="10">
        <v>11.244979919678714</v>
      </c>
      <c r="C7" s="10">
        <v>19.5</v>
      </c>
      <c r="D7" s="10">
        <v>58.04195804195804</v>
      </c>
      <c r="E7" s="11">
        <v>137</v>
      </c>
      <c r="F7" s="10">
        <v>26.1</v>
      </c>
      <c r="H7" s="42"/>
    </row>
    <row r="8" spans="1:8" s="9" customFormat="1" ht="12">
      <c r="A8" s="36" t="s">
        <v>27</v>
      </c>
      <c r="B8" s="10">
        <v>31.32530120481928</v>
      </c>
      <c r="C8" s="10">
        <v>18.045112781954884</v>
      </c>
      <c r="D8" s="10">
        <v>2.797202797202797</v>
      </c>
      <c r="E8" s="11">
        <v>106</v>
      </c>
      <c r="F8" s="10">
        <v>20.19047619047619</v>
      </c>
      <c r="H8" s="42"/>
    </row>
    <row r="9" spans="1:8" s="9" customFormat="1" ht="12">
      <c r="A9" s="36" t="s">
        <v>28</v>
      </c>
      <c r="B9" s="10">
        <v>22.89156626506024</v>
      </c>
      <c r="C9" s="10">
        <v>27.819548872180448</v>
      </c>
      <c r="D9" s="10">
        <v>0</v>
      </c>
      <c r="E9" s="11">
        <v>94</v>
      </c>
      <c r="F9" s="10">
        <v>17.904761904761905</v>
      </c>
      <c r="H9" s="42"/>
    </row>
    <row r="10" spans="1:8" s="9" customFormat="1" ht="12">
      <c r="A10" s="36" t="s">
        <v>34</v>
      </c>
      <c r="B10" s="10">
        <v>3.614457831325301</v>
      </c>
      <c r="C10" s="10">
        <v>2.2556390977443606</v>
      </c>
      <c r="D10" s="10">
        <v>11.188811188811188</v>
      </c>
      <c r="E10" s="11">
        <v>28</v>
      </c>
      <c r="F10" s="10">
        <v>5.333333333333334</v>
      </c>
      <c r="H10" s="42"/>
    </row>
    <row r="11" spans="1:8" s="9" customFormat="1" ht="12">
      <c r="A11" s="36" t="s">
        <v>29</v>
      </c>
      <c r="B11" s="10">
        <v>6.827309236947792</v>
      </c>
      <c r="C11" s="10">
        <v>5.263157894736842</v>
      </c>
      <c r="D11" s="10">
        <v>0.6993006993006993</v>
      </c>
      <c r="E11" s="11">
        <v>25</v>
      </c>
      <c r="F11" s="10">
        <v>4.761904761904762</v>
      </c>
      <c r="H11" s="42"/>
    </row>
    <row r="12" spans="1:8" s="9" customFormat="1" ht="12">
      <c r="A12" s="36" t="s">
        <v>48</v>
      </c>
      <c r="B12" s="10">
        <v>3.614457831325301</v>
      </c>
      <c r="C12" s="10">
        <v>6.015037593984962</v>
      </c>
      <c r="D12" s="10">
        <v>0</v>
      </c>
      <c r="E12" s="11">
        <v>17</v>
      </c>
      <c r="F12" s="10">
        <v>3.2380952380952377</v>
      </c>
      <c r="H12" s="42"/>
    </row>
    <row r="13" spans="1:8" s="9" customFormat="1" ht="12">
      <c r="A13" s="36" t="s">
        <v>42</v>
      </c>
      <c r="B13" s="10">
        <v>1.2048192771084338</v>
      </c>
      <c r="C13" s="10">
        <v>2.2556390977443606</v>
      </c>
      <c r="D13" s="10">
        <v>6.993006993006993</v>
      </c>
      <c r="E13" s="11">
        <v>16</v>
      </c>
      <c r="F13" s="10">
        <v>3.0476190476190474</v>
      </c>
      <c r="H13" s="42"/>
    </row>
    <row r="14" spans="1:8" s="9" customFormat="1" ht="12">
      <c r="A14" s="36" t="s">
        <v>47</v>
      </c>
      <c r="B14" s="10">
        <v>4.016064257028113</v>
      </c>
      <c r="C14" s="10">
        <v>2.2556390977443606</v>
      </c>
      <c r="D14" s="10">
        <v>0</v>
      </c>
      <c r="E14" s="11">
        <v>13</v>
      </c>
      <c r="F14" s="10">
        <v>2.4761904761904763</v>
      </c>
      <c r="H14" s="42"/>
    </row>
    <row r="15" spans="1:8" s="9" customFormat="1" ht="12">
      <c r="A15" s="52" t="s">
        <v>44</v>
      </c>
      <c r="B15" s="10">
        <v>0</v>
      </c>
      <c r="C15" s="10">
        <v>0</v>
      </c>
      <c r="D15" s="10">
        <v>7.6923076923076925</v>
      </c>
      <c r="E15" s="11">
        <v>11</v>
      </c>
      <c r="F15" s="10">
        <v>2.0952380952380953</v>
      </c>
      <c r="H15" s="42"/>
    </row>
    <row r="16" spans="1:8" s="9" customFormat="1" ht="12">
      <c r="A16" s="52" t="s">
        <v>43</v>
      </c>
      <c r="B16" s="10">
        <v>2.4096385542168677</v>
      </c>
      <c r="C16" s="10">
        <v>3.7593984962406015</v>
      </c>
      <c r="D16" s="10">
        <v>0</v>
      </c>
      <c r="E16" s="11">
        <v>11</v>
      </c>
      <c r="F16" s="10">
        <v>2.0952380952380953</v>
      </c>
      <c r="H16" s="42"/>
    </row>
    <row r="17" spans="1:8" s="9" customFormat="1" ht="12">
      <c r="A17" s="52" t="s">
        <v>31</v>
      </c>
      <c r="B17" s="10">
        <v>3.2128514056224895</v>
      </c>
      <c r="C17" s="10">
        <v>1.5037593984962405</v>
      </c>
      <c r="D17" s="10">
        <v>0</v>
      </c>
      <c r="E17" s="11">
        <v>10</v>
      </c>
      <c r="F17" s="10">
        <v>1.9047619047619049</v>
      </c>
      <c r="H17" s="42"/>
    </row>
    <row r="18" spans="1:8" s="9" customFormat="1" ht="12">
      <c r="A18" s="52" t="s">
        <v>49</v>
      </c>
      <c r="B18" s="10">
        <v>1.6064257028112447</v>
      </c>
      <c r="C18" s="10">
        <v>4.511278195488721</v>
      </c>
      <c r="D18" s="10">
        <v>0</v>
      </c>
      <c r="E18" s="11">
        <v>10</v>
      </c>
      <c r="F18" s="10">
        <v>1.9047619047619049</v>
      </c>
      <c r="H18" s="42"/>
    </row>
    <row r="19" spans="1:8" s="9" customFormat="1" ht="12">
      <c r="A19" s="52" t="s">
        <v>32</v>
      </c>
      <c r="B19" s="10">
        <v>0.8032128514056224</v>
      </c>
      <c r="C19" s="10">
        <v>4.511278195488721</v>
      </c>
      <c r="D19" s="10">
        <v>0</v>
      </c>
      <c r="E19" s="11">
        <v>8</v>
      </c>
      <c r="F19" s="10">
        <v>1.5238095238095237</v>
      </c>
      <c r="H19" s="42"/>
    </row>
    <row r="20" spans="1:8" s="9" customFormat="1" ht="12">
      <c r="A20" s="52" t="s">
        <v>45</v>
      </c>
      <c r="B20" s="10">
        <v>0.4016064257028112</v>
      </c>
      <c r="C20" s="10">
        <v>0.7518796992481203</v>
      </c>
      <c r="D20" s="10">
        <v>4.195804195804196</v>
      </c>
      <c r="E20" s="11">
        <v>8</v>
      </c>
      <c r="F20" s="10">
        <v>1.5238095238095237</v>
      </c>
      <c r="H20" s="42"/>
    </row>
    <row r="21" spans="1:8" s="9" customFormat="1" ht="12">
      <c r="A21" s="36" t="s">
        <v>50</v>
      </c>
      <c r="B21" s="10">
        <v>2.8112449799196786</v>
      </c>
      <c r="C21" s="10">
        <v>0</v>
      </c>
      <c r="D21" s="10">
        <v>0</v>
      </c>
      <c r="E21" s="11">
        <v>7</v>
      </c>
      <c r="F21" s="10">
        <v>1.3333333333333335</v>
      </c>
      <c r="H21" s="42"/>
    </row>
    <row r="22" spans="1:8" s="9" customFormat="1" ht="12">
      <c r="A22" s="36" t="s">
        <v>51</v>
      </c>
      <c r="B22" s="10">
        <v>2.0080321285140563</v>
      </c>
      <c r="C22" s="10">
        <v>0</v>
      </c>
      <c r="D22" s="10">
        <v>0</v>
      </c>
      <c r="E22" s="11">
        <v>5</v>
      </c>
      <c r="F22" s="10">
        <v>0.9523809523809524</v>
      </c>
      <c r="H22" s="42"/>
    </row>
    <row r="23" spans="1:8" s="9" customFormat="1" ht="12">
      <c r="A23" s="36" t="s">
        <v>53</v>
      </c>
      <c r="B23" s="10">
        <v>0</v>
      </c>
      <c r="C23" s="10">
        <v>0</v>
      </c>
      <c r="D23" s="10">
        <v>2.797202797202797</v>
      </c>
      <c r="E23" s="11">
        <v>4</v>
      </c>
      <c r="F23" s="10">
        <v>0.7619047619047619</v>
      </c>
      <c r="H23" s="42"/>
    </row>
    <row r="24" spans="1:8" s="9" customFormat="1" ht="12">
      <c r="A24" s="36" t="s">
        <v>52</v>
      </c>
      <c r="B24" s="10">
        <v>0</v>
      </c>
      <c r="C24" s="10">
        <v>0.7518796992481203</v>
      </c>
      <c r="D24" s="10">
        <v>2.097902097902098</v>
      </c>
      <c r="E24" s="11">
        <v>4</v>
      </c>
      <c r="F24" s="10">
        <v>0.7619047619047619</v>
      </c>
      <c r="H24" s="42"/>
    </row>
    <row r="25" spans="1:8" s="9" customFormat="1" ht="12">
      <c r="A25" s="52" t="s">
        <v>12</v>
      </c>
      <c r="B25" s="10">
        <v>2</v>
      </c>
      <c r="C25" s="10">
        <v>0.8</v>
      </c>
      <c r="D25" s="10">
        <v>3.5</v>
      </c>
      <c r="E25" s="11">
        <v>11</v>
      </c>
      <c r="F25" s="10">
        <v>2.1</v>
      </c>
      <c r="H25" s="42"/>
    </row>
    <row r="26" spans="1:8" s="51" customFormat="1" ht="12">
      <c r="A26" s="39" t="s">
        <v>41</v>
      </c>
      <c r="B26" s="54" t="s">
        <v>15</v>
      </c>
      <c r="C26" s="54" t="s">
        <v>15</v>
      </c>
      <c r="D26" s="54" t="s">
        <v>15</v>
      </c>
      <c r="E26" s="46">
        <v>3</v>
      </c>
      <c r="F26" s="54" t="s">
        <v>15</v>
      </c>
      <c r="H26" s="47"/>
    </row>
    <row r="27" spans="1:6" s="9" customFormat="1" ht="12">
      <c r="A27" s="13" t="s">
        <v>4</v>
      </c>
      <c r="B27" s="15">
        <v>100</v>
      </c>
      <c r="C27" s="15">
        <v>100</v>
      </c>
      <c r="D27" s="15">
        <v>100</v>
      </c>
      <c r="E27" s="44">
        <v>528</v>
      </c>
      <c r="F27" s="15">
        <v>100</v>
      </c>
    </row>
    <row r="28" spans="5:6" s="32" customFormat="1" ht="11.25">
      <c r="E28" s="70"/>
      <c r="F28" s="71"/>
    </row>
  </sheetData>
  <mergeCells count="5">
    <mergeCell ref="A4:A5"/>
    <mergeCell ref="E4:F4"/>
    <mergeCell ref="B4:B5"/>
    <mergeCell ref="C4:C5"/>
    <mergeCell ref="D4:D5"/>
  </mergeCells>
  <conditionalFormatting sqref="A7:F27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tocchioni</dc:creator>
  <cp:keywords/>
  <dc:description/>
  <cp:lastModifiedBy>tocchioni</cp:lastModifiedBy>
  <cp:lastPrinted>2011-04-21T14:00:57Z</cp:lastPrinted>
  <dcterms:created xsi:type="dcterms:W3CDTF">2010-06-30T10:43:39Z</dcterms:created>
  <dcterms:modified xsi:type="dcterms:W3CDTF">2011-04-22T09:01:30Z</dcterms:modified>
  <cp:category/>
  <cp:version/>
  <cp:contentType/>
  <cp:contentStatus/>
</cp:coreProperties>
</file>